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corferias-my.sharepoint.com/personal/dsanchez_corferias_com/Documents/DRIVE CFE EXTERNO/RED DE PROVEEDORES 2025/02 - ANEXOS/"/>
    </mc:Choice>
  </mc:AlternateContent>
  <xr:revisionPtr revIDLastSave="1290" documentId="8_{4873FC80-E656-4AE9-8838-FFB3C39A41D9}" xr6:coauthVersionLast="47" xr6:coauthVersionMax="47" xr10:uidLastSave="{A6BF1B14-67BF-4D7A-B80B-F252D41ACAB7}"/>
  <bookViews>
    <workbookView xWindow="-120" yWindow="-120" windowWidth="20730" windowHeight="11160" activeTab="1" xr2:uid="{11187D24-9FEC-4D37-8BBC-84D814D7DE92}"/>
  </bookViews>
  <sheets>
    <sheet name="CUMBRE INTERNACIONAL" sheetId="1" r:id="rId1"/>
    <sheet name="REFERENCIA" sheetId="2" r:id="rId2"/>
  </sheets>
  <externalReferences>
    <externalReference r:id="rId3"/>
  </externalReferences>
  <definedNames>
    <definedName name="_xlnm.Print_Area" localSheetId="0">'CUMBRE INTERNACIONAL'!$C$1:$P$288</definedName>
    <definedName name="_xlnm.Print_Area" localSheetId="1">REFERENCIA!$B$1:$P$63</definedName>
    <definedName name="IPO" localSheetId="0">#REF!</definedName>
    <definedName name="IPO" localSheetId="1">#REF!</definedName>
    <definedName name="IPO">[1]Cálculos!$B$170</definedName>
    <definedName name="IVA" localSheetId="0">#REF!</definedName>
    <definedName name="IVA" localSheetId="1">#REF!</definedName>
    <definedName name="IVA">[1]Cálculos!$B$4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7" i="1" l="1"/>
  <c r="L255" i="1"/>
  <c r="K255" i="1"/>
  <c r="G127" i="1"/>
  <c r="I17" i="1"/>
  <c r="K17" i="1"/>
  <c r="K16" i="1"/>
  <c r="I16" i="1"/>
  <c r="K182" i="1"/>
  <c r="L182" i="1" s="1"/>
  <c r="I182" i="1"/>
  <c r="I19" i="1"/>
  <c r="D278" i="1"/>
  <c r="D277" i="1"/>
  <c r="D276" i="1"/>
  <c r="D275" i="1"/>
  <c r="D274" i="1"/>
  <c r="D273" i="1"/>
  <c r="D272" i="1"/>
  <c r="K257" i="1"/>
  <c r="L257" i="1" s="1"/>
  <c r="I257" i="1"/>
  <c r="I256" i="1"/>
  <c r="K256" i="1"/>
  <c r="L256" i="1" s="1"/>
  <c r="I255" i="1"/>
  <c r="G238" i="1"/>
  <c r="K238" i="1" s="1"/>
  <c r="L238" i="1" s="1"/>
  <c r="K241" i="1"/>
  <c r="L241" i="1" s="1"/>
  <c r="I241" i="1"/>
  <c r="K240" i="1"/>
  <c r="L240" i="1" s="1"/>
  <c r="I240" i="1"/>
  <c r="K239" i="1"/>
  <c r="L239" i="1" s="1"/>
  <c r="I239" i="1"/>
  <c r="I238" i="1"/>
  <c r="I237" i="1"/>
  <c r="K222" i="1"/>
  <c r="L222" i="1" s="1"/>
  <c r="K221" i="1"/>
  <c r="L221" i="1" s="1"/>
  <c r="I221" i="1"/>
  <c r="K220" i="1"/>
  <c r="L220" i="1" s="1"/>
  <c r="M220" i="1" s="1"/>
  <c r="I220" i="1"/>
  <c r="K219" i="1"/>
  <c r="I219" i="1"/>
  <c r="K218" i="1"/>
  <c r="I218" i="1"/>
  <c r="K217" i="1"/>
  <c r="L217" i="1" s="1"/>
  <c r="M217" i="1" s="1"/>
  <c r="I217" i="1"/>
  <c r="K216" i="1"/>
  <c r="L216" i="1" s="1"/>
  <c r="I216" i="1"/>
  <c r="K215" i="1"/>
  <c r="L215" i="1" s="1"/>
  <c r="I215" i="1"/>
  <c r="K214" i="1"/>
  <c r="L214" i="1" s="1"/>
  <c r="I214" i="1"/>
  <c r="M214" i="1" l="1"/>
  <c r="L17" i="1"/>
  <c r="M17" i="1" s="1"/>
  <c r="L16" i="1"/>
  <c r="M16" i="1" s="1"/>
  <c r="L237" i="1"/>
  <c r="M237" i="1" s="1"/>
  <c r="M240" i="1"/>
  <c r="M257" i="1"/>
  <c r="M222" i="1"/>
  <c r="M256" i="1"/>
  <c r="M255" i="1"/>
  <c r="M239" i="1"/>
  <c r="M238" i="1"/>
  <c r="M241" i="1"/>
  <c r="M216" i="1"/>
  <c r="L219" i="1"/>
  <c r="M219" i="1" s="1"/>
  <c r="L218" i="1"/>
  <c r="M218" i="1" s="1"/>
  <c r="M221" i="1"/>
  <c r="M215" i="1"/>
  <c r="K150" i="1"/>
  <c r="I150" i="1"/>
  <c r="M258" i="1" l="1"/>
  <c r="M259" i="1" s="1"/>
  <c r="M278" i="1" s="1"/>
  <c r="M242" i="1"/>
  <c r="M223" i="1"/>
  <c r="M224" i="1" s="1"/>
  <c r="L150" i="1"/>
  <c r="M150" i="1" s="1"/>
  <c r="M225" i="1" l="1"/>
  <c r="M276" i="1"/>
  <c r="M243" i="1"/>
  <c r="M260" i="1"/>
  <c r="M261" i="1" s="1"/>
  <c r="M244" i="1" l="1"/>
  <c r="M245" i="1" s="1"/>
  <c r="M277" i="1"/>
  <c r="K129" i="1"/>
  <c r="K168" i="1"/>
  <c r="M168" i="1" s="1"/>
  <c r="K167" i="1"/>
  <c r="L167" i="1" s="1"/>
  <c r="M167" i="1" s="1"/>
  <c r="I167" i="1"/>
  <c r="K166" i="1"/>
  <c r="I166" i="1"/>
  <c r="K165" i="1"/>
  <c r="L165" i="1" s="1"/>
  <c r="M165" i="1" s="1"/>
  <c r="I165" i="1"/>
  <c r="K164" i="1"/>
  <c r="I164" i="1"/>
  <c r="K163" i="1"/>
  <c r="I163" i="1"/>
  <c r="K162" i="1"/>
  <c r="L162" i="1" s="1"/>
  <c r="M162" i="1" s="1"/>
  <c r="I162" i="1"/>
  <c r="K161" i="1"/>
  <c r="I161" i="1"/>
  <c r="K160" i="1"/>
  <c r="I160" i="1"/>
  <c r="K159" i="1"/>
  <c r="L159" i="1" s="1"/>
  <c r="M159" i="1" s="1"/>
  <c r="I159" i="1"/>
  <c r="K158" i="1"/>
  <c r="I158" i="1"/>
  <c r="K157" i="1"/>
  <c r="L157" i="1" s="1"/>
  <c r="M157" i="1" s="1"/>
  <c r="I157" i="1"/>
  <c r="K156" i="1"/>
  <c r="I156" i="1"/>
  <c r="K155" i="1"/>
  <c r="I155" i="1"/>
  <c r="K154" i="1"/>
  <c r="L154" i="1" s="1"/>
  <c r="M154" i="1" s="1"/>
  <c r="I154" i="1"/>
  <c r="K151" i="1"/>
  <c r="L151" i="1" s="1"/>
  <c r="M151" i="1" s="1"/>
  <c r="I151" i="1"/>
  <c r="K149" i="1"/>
  <c r="L149" i="1" s="1"/>
  <c r="M149" i="1" s="1"/>
  <c r="I149" i="1"/>
  <c r="K148" i="1"/>
  <c r="I148" i="1"/>
  <c r="K147" i="1"/>
  <c r="L147" i="1" s="1"/>
  <c r="M147" i="1" s="1"/>
  <c r="I147" i="1"/>
  <c r="K146" i="1"/>
  <c r="L146" i="1" s="1"/>
  <c r="I146" i="1"/>
  <c r="K145" i="1"/>
  <c r="L145" i="1" s="1"/>
  <c r="M145" i="1" s="1"/>
  <c r="I145" i="1"/>
  <c r="K144" i="1"/>
  <c r="L144" i="1" s="1"/>
  <c r="M144" i="1" s="1"/>
  <c r="I144" i="1"/>
  <c r="K143" i="1"/>
  <c r="L143" i="1" s="1"/>
  <c r="I143" i="1"/>
  <c r="K142" i="1"/>
  <c r="L142" i="1" s="1"/>
  <c r="M142" i="1" s="1"/>
  <c r="I142" i="1"/>
  <c r="K141" i="1"/>
  <c r="L141" i="1" s="1"/>
  <c r="M141" i="1" s="1"/>
  <c r="I141" i="1"/>
  <c r="K140" i="1"/>
  <c r="L140" i="1" s="1"/>
  <c r="M140" i="1" s="1"/>
  <c r="I140" i="1"/>
  <c r="K139" i="1"/>
  <c r="L139" i="1" s="1"/>
  <c r="I139" i="1"/>
  <c r="K138" i="1"/>
  <c r="L138" i="1" s="1"/>
  <c r="M138" i="1" s="1"/>
  <c r="I138" i="1"/>
  <c r="I137" i="1"/>
  <c r="K137" i="1"/>
  <c r="I136" i="1"/>
  <c r="K136" i="1"/>
  <c r="K135" i="1"/>
  <c r="L135" i="1" s="1"/>
  <c r="I135" i="1"/>
  <c r="K134" i="1"/>
  <c r="L134" i="1" s="1"/>
  <c r="I134" i="1"/>
  <c r="I133" i="1"/>
  <c r="K133" i="1"/>
  <c r="I132" i="1"/>
  <c r="K132" i="1"/>
  <c r="K131" i="1"/>
  <c r="L131" i="1" s="1"/>
  <c r="M131" i="1" s="1"/>
  <c r="I131" i="1"/>
  <c r="K130" i="1"/>
  <c r="I130" i="1"/>
  <c r="I129" i="1"/>
  <c r="I128" i="1"/>
  <c r="K128" i="1"/>
  <c r="K127" i="1"/>
  <c r="L127" i="1" s="1"/>
  <c r="M127" i="1" s="1"/>
  <c r="I127" i="1"/>
  <c r="K126" i="1"/>
  <c r="L126" i="1" s="1"/>
  <c r="M126" i="1" s="1"/>
  <c r="I126" i="1"/>
  <c r="K125" i="1"/>
  <c r="I125" i="1"/>
  <c r="K124" i="1"/>
  <c r="I124" i="1"/>
  <c r="K123" i="1"/>
  <c r="L123" i="1" s="1"/>
  <c r="M123" i="1" s="1"/>
  <c r="I123" i="1"/>
  <c r="M182" i="1"/>
  <c r="K200" i="1"/>
  <c r="M200" i="1" s="1"/>
  <c r="I200" i="1"/>
  <c r="K199" i="1"/>
  <c r="I199" i="1"/>
  <c r="K198" i="1"/>
  <c r="I198" i="1"/>
  <c r="K197" i="1"/>
  <c r="M197" i="1" s="1"/>
  <c r="I197" i="1"/>
  <c r="K196" i="1"/>
  <c r="I196" i="1"/>
  <c r="K108" i="1"/>
  <c r="L108" i="1" s="1"/>
  <c r="M108" i="1" s="1"/>
  <c r="I108" i="1"/>
  <c r="K107" i="1"/>
  <c r="I107" i="1"/>
  <c r="K106" i="1"/>
  <c r="L106" i="1" s="1"/>
  <c r="I106" i="1"/>
  <c r="K105" i="1"/>
  <c r="L105" i="1" s="1"/>
  <c r="M105" i="1" s="1"/>
  <c r="I105" i="1"/>
  <c r="K104" i="1"/>
  <c r="I104" i="1"/>
  <c r="L148" i="1" l="1"/>
  <c r="M148" i="1" s="1"/>
  <c r="L158" i="1"/>
  <c r="M158" i="1" s="1"/>
  <c r="L156" i="1"/>
  <c r="M156" i="1" s="1"/>
  <c r="M134" i="1"/>
  <c r="L136" i="1"/>
  <c r="M136" i="1" s="1"/>
  <c r="L129" i="1"/>
  <c r="M129" i="1" s="1"/>
  <c r="L137" i="1"/>
  <c r="M137" i="1" s="1"/>
  <c r="L133" i="1"/>
  <c r="M133" i="1" s="1"/>
  <c r="L132" i="1"/>
  <c r="M132" i="1" s="1"/>
  <c r="L128" i="1"/>
  <c r="M128" i="1" s="1"/>
  <c r="M139" i="1"/>
  <c r="M143" i="1"/>
  <c r="M146" i="1"/>
  <c r="L155" i="1"/>
  <c r="M155" i="1" s="1"/>
  <c r="L125" i="1"/>
  <c r="M125" i="1" s="1"/>
  <c r="M135" i="1"/>
  <c r="L124" i="1"/>
  <c r="M124" i="1" s="1"/>
  <c r="L160" i="1"/>
  <c r="M160" i="1" s="1"/>
  <c r="L163" i="1"/>
  <c r="M163" i="1" s="1"/>
  <c r="L130" i="1"/>
  <c r="M130" i="1" s="1"/>
  <c r="L161" i="1"/>
  <c r="M161" i="1" s="1"/>
  <c r="L164" i="1"/>
  <c r="M164" i="1" s="1"/>
  <c r="L166" i="1"/>
  <c r="M166" i="1" s="1"/>
  <c r="M198" i="1"/>
  <c r="M196" i="1"/>
  <c r="M199" i="1"/>
  <c r="L107" i="1"/>
  <c r="M107" i="1" s="1"/>
  <c r="M106" i="1"/>
  <c r="L104" i="1"/>
  <c r="M104" i="1" s="1"/>
  <c r="K64" i="1"/>
  <c r="L64" i="1" s="1"/>
  <c r="M64" i="1" s="1"/>
  <c r="I64" i="1"/>
  <c r="K65" i="1"/>
  <c r="I65" i="1"/>
  <c r="K101" i="1"/>
  <c r="L101" i="1" s="1"/>
  <c r="K100" i="1"/>
  <c r="L100" i="1" s="1"/>
  <c r="K99" i="1"/>
  <c r="L99" i="1" s="1"/>
  <c r="I19" i="2"/>
  <c r="K19" i="2"/>
  <c r="L19" i="2" s="1"/>
  <c r="I20" i="2"/>
  <c r="K20" i="2"/>
  <c r="L20" i="2" s="1"/>
  <c r="I21" i="2"/>
  <c r="K21" i="2"/>
  <c r="L21" i="2" s="1"/>
  <c r="M21" i="2" s="1"/>
  <c r="I22" i="2"/>
  <c r="K22" i="2"/>
  <c r="L22" i="2" s="1"/>
  <c r="I23" i="2"/>
  <c r="K23" i="2"/>
  <c r="L23" i="2" s="1"/>
  <c r="M23" i="2" s="1"/>
  <c r="I24" i="2"/>
  <c r="K24" i="2"/>
  <c r="L24" i="2" s="1"/>
  <c r="K49" i="2"/>
  <c r="L49" i="2" s="1"/>
  <c r="M49" i="2" s="1"/>
  <c r="I49" i="2"/>
  <c r="K48" i="2"/>
  <c r="I48" i="2"/>
  <c r="K47" i="2"/>
  <c r="L47" i="2" s="1"/>
  <c r="M47" i="2" s="1"/>
  <c r="I47" i="2"/>
  <c r="K43" i="2"/>
  <c r="L43" i="2" s="1"/>
  <c r="M43" i="2" s="1"/>
  <c r="I43" i="2"/>
  <c r="K42" i="2"/>
  <c r="L42" i="2" s="1"/>
  <c r="I42" i="2"/>
  <c r="K41" i="2"/>
  <c r="I41" i="2"/>
  <c r="K38" i="2"/>
  <c r="L38" i="2" s="1"/>
  <c r="M38" i="2" s="1"/>
  <c r="I38" i="2"/>
  <c r="K37" i="2"/>
  <c r="L37" i="2" s="1"/>
  <c r="M37" i="2" s="1"/>
  <c r="I37" i="2"/>
  <c r="K36" i="2"/>
  <c r="I36" i="2"/>
  <c r="K35" i="2"/>
  <c r="M35" i="2" s="1"/>
  <c r="I35" i="2"/>
  <c r="K34" i="2"/>
  <c r="M34" i="2" s="1"/>
  <c r="I34" i="2"/>
  <c r="K33" i="2"/>
  <c r="M33" i="2" s="1"/>
  <c r="I33" i="2"/>
  <c r="K32" i="2"/>
  <c r="L32" i="2" s="1"/>
  <c r="M32" i="2" s="1"/>
  <c r="I32" i="2"/>
  <c r="K31" i="2"/>
  <c r="L31" i="2" s="1"/>
  <c r="M31" i="2" s="1"/>
  <c r="I31" i="2"/>
  <c r="K30" i="2"/>
  <c r="L30" i="2" s="1"/>
  <c r="I30" i="2"/>
  <c r="K29" i="2"/>
  <c r="I29" i="2"/>
  <c r="K28" i="2"/>
  <c r="L28" i="2" s="1"/>
  <c r="M28" i="2" s="1"/>
  <c r="I28" i="2"/>
  <c r="K27" i="2"/>
  <c r="L27" i="2" s="1"/>
  <c r="M27" i="2" s="1"/>
  <c r="I27" i="2"/>
  <c r="I18" i="2"/>
  <c r="K18" i="2"/>
  <c r="L18" i="2" s="1"/>
  <c r="I17" i="2"/>
  <c r="K17" i="2"/>
  <c r="I16" i="2"/>
  <c r="K16" i="2"/>
  <c r="L16" i="2" s="1"/>
  <c r="M16" i="2" s="1"/>
  <c r="I15" i="2"/>
  <c r="K14" i="2"/>
  <c r="L14" i="2" s="1"/>
  <c r="M14" i="2" s="1"/>
  <c r="I14" i="2"/>
  <c r="K13" i="2"/>
  <c r="I13" i="2"/>
  <c r="K90" i="1"/>
  <c r="I90" i="1"/>
  <c r="K85" i="1"/>
  <c r="I85" i="1"/>
  <c r="K86" i="1"/>
  <c r="I86" i="1"/>
  <c r="K83" i="1"/>
  <c r="I83" i="1"/>
  <c r="K81" i="1"/>
  <c r="L81" i="1" s="1"/>
  <c r="M81" i="1" s="1"/>
  <c r="I81" i="1"/>
  <c r="K82" i="1"/>
  <c r="I82" i="1"/>
  <c r="K98" i="1"/>
  <c r="K97" i="1"/>
  <c r="K96" i="1"/>
  <c r="K95" i="1"/>
  <c r="K94" i="1"/>
  <c r="K93" i="1"/>
  <c r="K92" i="1"/>
  <c r="K91" i="1"/>
  <c r="K89" i="1"/>
  <c r="K88" i="1"/>
  <c r="K87" i="1"/>
  <c r="K84" i="1"/>
  <c r="L84" i="1" s="1"/>
  <c r="K80" i="1"/>
  <c r="L80" i="1" s="1"/>
  <c r="K79" i="1"/>
  <c r="K78" i="1"/>
  <c r="K77" i="1"/>
  <c r="K76" i="1"/>
  <c r="K75" i="1"/>
  <c r="K72" i="1"/>
  <c r="L72" i="1" s="1"/>
  <c r="K71" i="1"/>
  <c r="L71" i="1" s="1"/>
  <c r="K70" i="1"/>
  <c r="L70" i="1" s="1"/>
  <c r="K68" i="1"/>
  <c r="L68" i="1" s="1"/>
  <c r="K67" i="1"/>
  <c r="L67" i="1" s="1"/>
  <c r="K66" i="1"/>
  <c r="L66" i="1" s="1"/>
  <c r="K63" i="1"/>
  <c r="K62" i="1"/>
  <c r="K61" i="1"/>
  <c r="K60" i="1"/>
  <c r="K59" i="1"/>
  <c r="K58" i="1"/>
  <c r="K57" i="1"/>
  <c r="K56" i="1"/>
  <c r="K55" i="1"/>
  <c r="K54" i="1"/>
  <c r="K53" i="1"/>
  <c r="L53" i="1" s="1"/>
  <c r="K52" i="1"/>
  <c r="K51" i="1"/>
  <c r="L51" i="1" s="1"/>
  <c r="M51" i="1" s="1"/>
  <c r="K50" i="1"/>
  <c r="L50" i="1" s="1"/>
  <c r="K49" i="1"/>
  <c r="K48" i="1"/>
  <c r="K47" i="1"/>
  <c r="K46" i="1"/>
  <c r="K45" i="1"/>
  <c r="L45" i="1" s="1"/>
  <c r="K44" i="1"/>
  <c r="K43" i="1"/>
  <c r="L43" i="1" s="1"/>
  <c r="M43" i="1" s="1"/>
  <c r="K42" i="1"/>
  <c r="K41" i="1"/>
  <c r="K40" i="1"/>
  <c r="K39" i="1"/>
  <c r="K38" i="1"/>
  <c r="K37" i="1"/>
  <c r="K36" i="1"/>
  <c r="K35" i="1"/>
  <c r="I53" i="1"/>
  <c r="I52" i="1"/>
  <c r="I51" i="1"/>
  <c r="I50" i="1"/>
  <c r="I49" i="1"/>
  <c r="I45" i="1"/>
  <c r="I44" i="1"/>
  <c r="I47" i="1"/>
  <c r="I41" i="1"/>
  <c r="I43" i="1"/>
  <c r="I46" i="1"/>
  <c r="I40" i="1"/>
  <c r="I42" i="1"/>
  <c r="K32" i="1"/>
  <c r="K33" i="1"/>
  <c r="I33" i="1"/>
  <c r="I32" i="1"/>
  <c r="K30" i="1"/>
  <c r="I30" i="1"/>
  <c r="K31" i="1"/>
  <c r="K29" i="1"/>
  <c r="I27" i="1"/>
  <c r="I15" i="1"/>
  <c r="L83" i="1" l="1"/>
  <c r="M83" i="1" s="1"/>
  <c r="L86" i="1"/>
  <c r="M86" i="1" s="1"/>
  <c r="L85" i="1"/>
  <c r="M85" i="1" s="1"/>
  <c r="M169" i="1"/>
  <c r="M170" i="1" s="1"/>
  <c r="M273" i="1" s="1"/>
  <c r="M183" i="1"/>
  <c r="M184" i="1" s="1"/>
  <c r="M274" i="1" s="1"/>
  <c r="L65" i="1"/>
  <c r="M65" i="1" s="1"/>
  <c r="M101" i="1"/>
  <c r="M100" i="1"/>
  <c r="M99" i="1"/>
  <c r="M22" i="2"/>
  <c r="M24" i="2"/>
  <c r="M20" i="2"/>
  <c r="M19" i="2"/>
  <c r="L29" i="2"/>
  <c r="M29" i="2" s="1"/>
  <c r="M42" i="2"/>
  <c r="M18" i="2"/>
  <c r="L13" i="2"/>
  <c r="M13" i="2" s="1"/>
  <c r="M30" i="2"/>
  <c r="L17" i="2"/>
  <c r="M17" i="2" s="1"/>
  <c r="K15" i="2"/>
  <c r="L36" i="2"/>
  <c r="M36" i="2" s="1"/>
  <c r="L41" i="2"/>
  <c r="M41" i="2" s="1"/>
  <c r="L48" i="2"/>
  <c r="M48" i="2" s="1"/>
  <c r="M53" i="2" s="1"/>
  <c r="L90" i="1"/>
  <c r="M90" i="1" s="1"/>
  <c r="L82" i="1"/>
  <c r="M82" i="1" s="1"/>
  <c r="M53" i="1"/>
  <c r="M50" i="1"/>
  <c r="L49" i="1"/>
  <c r="M49" i="1" s="1"/>
  <c r="L52" i="1"/>
  <c r="M52" i="1" s="1"/>
  <c r="M45" i="1"/>
  <c r="L47" i="1"/>
  <c r="M47" i="1" s="1"/>
  <c r="L44" i="1"/>
  <c r="M44" i="1" s="1"/>
  <c r="L41" i="1"/>
  <c r="M41" i="1" s="1"/>
  <c r="L46" i="1"/>
  <c r="M46" i="1" s="1"/>
  <c r="L40" i="1"/>
  <c r="M40" i="1" s="1"/>
  <c r="L42" i="1"/>
  <c r="M42" i="1" s="1"/>
  <c r="L33" i="1"/>
  <c r="M33" i="1" s="1"/>
  <c r="L32" i="1"/>
  <c r="M32" i="1" s="1"/>
  <c r="L30" i="1"/>
  <c r="M30" i="1" s="1"/>
  <c r="K15" i="1"/>
  <c r="L15" i="1" s="1"/>
  <c r="M15" i="1" s="1"/>
  <c r="M185" i="1" l="1"/>
  <c r="M186" i="1" s="1"/>
  <c r="M51" i="2"/>
  <c r="M52" i="2"/>
  <c r="L15" i="2"/>
  <c r="M15" i="2" s="1"/>
  <c r="I61" i="1"/>
  <c r="L56" i="1"/>
  <c r="M56" i="1" s="1"/>
  <c r="I56" i="1"/>
  <c r="I55" i="1"/>
  <c r="K21" i="1"/>
  <c r="K24" i="1"/>
  <c r="K23" i="1"/>
  <c r="L23" i="1" s="1"/>
  <c r="M23" i="1" s="1"/>
  <c r="K22" i="1"/>
  <c r="K19" i="1"/>
  <c r="L19" i="1" s="1"/>
  <c r="M19" i="1" s="1"/>
  <c r="K14" i="1"/>
  <c r="L14" i="1" s="1"/>
  <c r="M14" i="1" s="1"/>
  <c r="K13" i="1"/>
  <c r="L13" i="1" s="1"/>
  <c r="I20" i="1"/>
  <c r="I97" i="1"/>
  <c r="I89" i="1"/>
  <c r="I88" i="1"/>
  <c r="I87" i="1"/>
  <c r="I98" i="1"/>
  <c r="I96" i="1"/>
  <c r="I95" i="1"/>
  <c r="I94" i="1"/>
  <c r="I93" i="1"/>
  <c r="I92" i="1"/>
  <c r="I91" i="1"/>
  <c r="I84" i="1"/>
  <c r="I80" i="1"/>
  <c r="I79" i="1"/>
  <c r="I78" i="1"/>
  <c r="I77" i="1"/>
  <c r="I76" i="1"/>
  <c r="I75" i="1"/>
  <c r="I72" i="1"/>
  <c r="I71" i="1"/>
  <c r="I70" i="1"/>
  <c r="I69" i="1"/>
  <c r="I68" i="1"/>
  <c r="I67" i="1"/>
  <c r="I66" i="1"/>
  <c r="I63" i="1"/>
  <c r="I62" i="1"/>
  <c r="I60" i="1"/>
  <c r="I59" i="1"/>
  <c r="I58" i="1"/>
  <c r="I57" i="1"/>
  <c r="I54" i="1"/>
  <c r="I48" i="1"/>
  <c r="I39" i="1"/>
  <c r="I38" i="1"/>
  <c r="I37" i="1"/>
  <c r="I36" i="1"/>
  <c r="I35" i="1"/>
  <c r="I34" i="1"/>
  <c r="I31" i="1"/>
  <c r="I29" i="1"/>
  <c r="I28" i="1"/>
  <c r="I26" i="1"/>
  <c r="I25" i="1"/>
  <c r="I24" i="1"/>
  <c r="I23" i="1"/>
  <c r="I22" i="1"/>
  <c r="I21" i="1"/>
  <c r="I18" i="1"/>
  <c r="I14" i="1"/>
  <c r="I13" i="1"/>
  <c r="L98" i="1"/>
  <c r="L97" i="1"/>
  <c r="M97" i="1" s="1"/>
  <c r="L95" i="1"/>
  <c r="M95" i="1" s="1"/>
  <c r="L93" i="1"/>
  <c r="M93" i="1" s="1"/>
  <c r="L91" i="1"/>
  <c r="M91" i="1" s="1"/>
  <c r="L89" i="1"/>
  <c r="L88" i="1"/>
  <c r="M88" i="1" s="1"/>
  <c r="M84" i="1"/>
  <c r="L79" i="1"/>
  <c r="M79" i="1" s="1"/>
  <c r="L78" i="1"/>
  <c r="L77" i="1"/>
  <c r="M77" i="1" s="1"/>
  <c r="L75" i="1"/>
  <c r="M75" i="1" s="1"/>
  <c r="M71" i="1"/>
  <c r="K69" i="1"/>
  <c r="L69" i="1" s="1"/>
  <c r="M67" i="1"/>
  <c r="L63" i="1"/>
  <c r="M63" i="1" s="1"/>
  <c r="L60" i="1"/>
  <c r="M60" i="1" s="1"/>
  <c r="L59" i="1"/>
  <c r="L58" i="1"/>
  <c r="M58" i="1" s="1"/>
  <c r="L54" i="1"/>
  <c r="M54" i="1" s="1"/>
  <c r="L39" i="1"/>
  <c r="M39" i="1" s="1"/>
  <c r="L38" i="1"/>
  <c r="M38" i="1" s="1"/>
  <c r="L37" i="1"/>
  <c r="L36" i="1"/>
  <c r="M36" i="1" s="1"/>
  <c r="K34" i="1"/>
  <c r="K25" i="1"/>
  <c r="K28" i="1"/>
  <c r="M171" i="1" l="1"/>
  <c r="M50" i="2"/>
  <c r="M54" i="2" s="1"/>
  <c r="K27" i="1"/>
  <c r="L27" i="1" s="1"/>
  <c r="M27" i="1" s="1"/>
  <c r="L61" i="1"/>
  <c r="M61" i="1" s="1"/>
  <c r="L55" i="1"/>
  <c r="M55" i="1" s="1"/>
  <c r="K18" i="1"/>
  <c r="L18" i="1" s="1"/>
  <c r="M18" i="1" s="1"/>
  <c r="M13" i="1"/>
  <c r="M69" i="1"/>
  <c r="L25" i="1"/>
  <c r="M25" i="1" s="1"/>
  <c r="L28" i="1"/>
  <c r="M28" i="1" s="1"/>
  <c r="L31" i="1"/>
  <c r="M31" i="1" s="1"/>
  <c r="L34" i="1"/>
  <c r="M34" i="1" s="1"/>
  <c r="L29" i="1"/>
  <c r="M29" i="1" s="1"/>
  <c r="L21" i="1"/>
  <c r="M21" i="1" s="1"/>
  <c r="L48" i="1"/>
  <c r="M48" i="1" s="1"/>
  <c r="L22" i="1"/>
  <c r="M22" i="1" s="1"/>
  <c r="M37" i="1"/>
  <c r="M72" i="1"/>
  <c r="M78" i="1"/>
  <c r="L94" i="1"/>
  <c r="M94" i="1" s="1"/>
  <c r="L35" i="1"/>
  <c r="M35" i="1" s="1"/>
  <c r="M59" i="1"/>
  <c r="M66" i="1"/>
  <c r="M70" i="1"/>
  <c r="L76" i="1"/>
  <c r="M76" i="1" s="1"/>
  <c r="M80" i="1"/>
  <c r="M89" i="1"/>
  <c r="M98" i="1"/>
  <c r="L24" i="1"/>
  <c r="M24" i="1" s="1"/>
  <c r="L57" i="1"/>
  <c r="M57" i="1" s="1"/>
  <c r="L62" i="1"/>
  <c r="M62" i="1" s="1"/>
  <c r="M68" i="1"/>
  <c r="L87" i="1"/>
  <c r="M87" i="1" s="1"/>
  <c r="L92" i="1"/>
  <c r="M92" i="1" s="1"/>
  <c r="L96" i="1"/>
  <c r="M96" i="1" s="1"/>
  <c r="M172" i="1" l="1"/>
  <c r="M55" i="2"/>
  <c r="M56" i="2" s="1"/>
  <c r="K26" i="1"/>
  <c r="L26" i="1" s="1"/>
  <c r="M26" i="1" s="1"/>
  <c r="K20" i="1"/>
  <c r="L20" i="1" s="1"/>
  <c r="M20" i="1" s="1"/>
  <c r="M109" i="1" l="1"/>
  <c r="M110" i="1" s="1"/>
  <c r="M201" i="1"/>
  <c r="M202" i="1" s="1"/>
  <c r="M275" i="1" s="1"/>
  <c r="M111" i="1" l="1"/>
  <c r="M112" i="1" s="1"/>
  <c r="M272" i="1"/>
  <c r="M279" i="1" s="1"/>
  <c r="M203" i="1"/>
  <c r="M204" i="1" s="1"/>
  <c r="M280" i="1" l="1"/>
  <c r="M281" i="1" s="1"/>
  <c r="M226" i="1"/>
  <c r="M227" i="1" s="1"/>
</calcChain>
</file>

<file path=xl/sharedStrings.xml><?xml version="1.0" encoding="utf-8"?>
<sst xmlns="http://schemas.openxmlformats.org/spreadsheetml/2006/main" count="714" uniqueCount="242">
  <si>
    <t>[TIPO DE EVENTO]</t>
  </si>
  <si>
    <t xml:space="preserve">FICHA TÉCNICA </t>
  </si>
  <si>
    <t xml:space="preserve">LUGAR: </t>
  </si>
  <si>
    <t>[ESPACIO DEL RECINTO O LUGAR DEL EVENTO]</t>
  </si>
  <si>
    <t xml:space="preserve">AFORO: </t>
  </si>
  <si>
    <t>DIAS DE EVENTO:</t>
  </si>
  <si>
    <t>DIAS DE MONTAJE:</t>
  </si>
  <si>
    <t>COSTO DIA ADICIONAL</t>
  </si>
  <si>
    <t xml:space="preserve">HORARIO: </t>
  </si>
  <si>
    <t>[HORARIO DE MONTAJE ] | [HORARIO DE PRUEBAS] | [HORARIO DEL EVENTO] | [HORARIO DE DESMONTAJE]</t>
  </si>
  <si>
    <t>ESCENARIO PRINCIPAL</t>
  </si>
  <si>
    <t>ÁREA</t>
  </si>
  <si>
    <t>ITEM</t>
  </si>
  <si>
    <t>DETALLE DESCRIPTIVO</t>
  </si>
  <si>
    <t>CANTIDAD</t>
  </si>
  <si>
    <t>UNIDADES</t>
  </si>
  <si>
    <t>DIAS</t>
  </si>
  <si>
    <t>PRECIO UNIDAD</t>
  </si>
  <si>
    <t>PRECIO PRIMER DÍA</t>
  </si>
  <si>
    <t>PRECIO DÍA ADICIONAL</t>
  </si>
  <si>
    <t>SUBTOTAL</t>
  </si>
  <si>
    <t>CONVENCIÓN DE UNIDADES</t>
  </si>
  <si>
    <t>ESTRUCTURA, TARIMA Y AFORO</t>
  </si>
  <si>
    <t>ITEM 1</t>
  </si>
  <si>
    <t>[Información complementaria]</t>
  </si>
  <si>
    <t>m</t>
  </si>
  <si>
    <t>METROS CUADRADOS</t>
  </si>
  <si>
    <t>m²</t>
  </si>
  <si>
    <t>ITEM 2</t>
  </si>
  <si>
    <t>UNIDAD</t>
  </si>
  <si>
    <t>ud</t>
  </si>
  <si>
    <t>ITEM 3</t>
  </si>
  <si>
    <t>VIDEO</t>
  </si>
  <si>
    <t>KILOVOLTAMPERIO</t>
  </si>
  <si>
    <t>KVA</t>
  </si>
  <si>
    <t>MEGA BITS POR SEGUNDO</t>
  </si>
  <si>
    <t>Mbps</t>
  </si>
  <si>
    <t>TURNO DE 12 HORAS</t>
  </si>
  <si>
    <t>12H</t>
  </si>
  <si>
    <t>ILUMINACIÓN</t>
  </si>
  <si>
    <t>und</t>
  </si>
  <si>
    <t>TURNO DE 8 HORAS</t>
  </si>
  <si>
    <t>8H</t>
  </si>
  <si>
    <t>SONIDO</t>
  </si>
  <si>
    <t>OPERACIÓN</t>
  </si>
  <si>
    <t>MASTER</t>
  </si>
  <si>
    <t>SUMINISTRIO ELÉCTRICO</t>
  </si>
  <si>
    <t>MAQUINA PARA TRABAJO EN ALTURAS</t>
  </si>
  <si>
    <t>PERSONAL TÉCNICO AUDIOVISUAL</t>
  </si>
  <si>
    <t>TRADUCCIÓN Y LENGUAJE DE SEÑAS</t>
  </si>
  <si>
    <t xml:space="preserve">ESCENARIO </t>
  </si>
  <si>
    <t>IVA</t>
  </si>
  <si>
    <t xml:space="preserve">TOTAL </t>
  </si>
  <si>
    <t>Otras Cosideraciones: [Espacio para especificar información complementaria diferente a la indicada en cada Item]</t>
  </si>
  <si>
    <t xml:space="preserve">CUMBRE INTERNACIONAL </t>
  </si>
  <si>
    <t>PROPUESTA ECONÓMICA</t>
  </si>
  <si>
    <t>MONTAJE DE 6:00AM - 9:00PM | EVENTO: 7:00AM - 7:00PM</t>
  </si>
  <si>
    <t>DESCRIPCIÓN | MARCA | REFERENCIA</t>
  </si>
  <si>
    <t>METROS</t>
  </si>
  <si>
    <t>TRUSS PARA COLGADO DE AFORO NEGRO | EN TRAMOS DE 3 METROS</t>
  </si>
  <si>
    <r>
      <t>m</t>
    </r>
    <r>
      <rPr>
        <sz val="11"/>
        <color theme="1"/>
        <rFont val="Calibri"/>
        <family val="2"/>
      </rPr>
      <t>²</t>
    </r>
  </si>
  <si>
    <t>TRUSS PARA COLGADO DE PANTALLA LED CENTRAL | EN TRAMOS DE 3 METROS</t>
  </si>
  <si>
    <t>TRUSS PARA COLGADO DE PANTALLA LED LATERAL | EN TRAMOS DE 3 METROS</t>
  </si>
  <si>
    <t>TRUSS PARA FRONT DE ILUMINACIÓN</t>
  </si>
  <si>
    <t>BOMPER PARA COLGADO DE SISTEMA DE REFUERZO SONORO</t>
  </si>
  <si>
    <t>MOTOR PARA COLGADO DE ESTRUCTURAS Y BOMPERS</t>
  </si>
  <si>
    <t xml:space="preserve">RAMPA PARA TARIMA A 1 METRO | PENDIENTE MAXIMA DE 12% </t>
  </si>
  <si>
    <t>ESCALERA PARA TARIMA A 1 METRO | ESTRUCTURA TIPO SPIDER O TRIMALLA | CON BARANDALES</t>
  </si>
  <si>
    <t>TARIMA A 1 METRO DE ALTURA | PARA CAMARA DE CCTV | CON ESCALERA</t>
  </si>
  <si>
    <t>TARIMA PARA PRENSA</t>
  </si>
  <si>
    <t>AFORO EN TELA TERCIOPELO  DETRÁS DEL ESCENARIO A 12 METROS DE ALTURA</t>
  </si>
  <si>
    <t>BAMBALINA NEGRA PARA CADA TRUSS COLGADA | TELA TERCIOPELO</t>
  </si>
  <si>
    <t>FALDÓN NEGRO PARA TARIMA EN TELA - NO TRANSLUCIDA  | 1 METRO DE ALTURA</t>
  </si>
  <si>
    <t>PANTALLAS DE VIDEO</t>
  </si>
  <si>
    <t>PANTALLA LED CENTRAL: 14m x 5,5m | COLGADA | PITCH 3.9</t>
  </si>
  <si>
    <t>PATALLA LED LAGRIMA: 2,0m x 5,5m |  EN EL ESCENARIO LATERAL A LA PANTALLA CENTRAL | COLGADA | PITCH3.9</t>
  </si>
  <si>
    <t>PANTALLA LED CENEFA  PARA BASE FRONTAL DE LA DE LA TARIMA PRINCIPAL | 18m x 1,0m</t>
  </si>
  <si>
    <t>PANTALLA LED LATERAL 5m x 3m | LATERAL AL ESCENARIO</t>
  </si>
  <si>
    <t>PANTALLA LED LATERAL 4,5m x 2,5m | RELEVO HACIA  EL PÚBLICO</t>
  </si>
  <si>
    <t>MONITOR DE VIDEO DE RETORNO EN ESCENARIO | SEÑAL DE VIDEO INDEPENDIENTE</t>
  </si>
  <si>
    <t>TIMER EN ESCENARIO | CON CONTROL INDEPENDIENTE</t>
  </si>
  <si>
    <t>PUNTO DE SEÑAL HDMI EN ATRIL PARA PRESENTACIÓN  DESDE COMPUTADOR  PORTATIL + CONVERTIDOR APPLE | A 50 METROS</t>
  </si>
  <si>
    <t>ELIPSOIDAL | 11000 LUMENS</t>
  </si>
  <si>
    <t>FRESNEL | RGB | 7000 LUMENS</t>
  </si>
  <si>
    <t>MOVIL BEAM | 12000 LUMENS</t>
  </si>
  <si>
    <t>MOVIL WASH  | ESPECTRO COMPLETO | 15000 LUMENS</t>
  </si>
  <si>
    <t>MOVIL WASH  | RGBW | 7000 LUMENS</t>
  </si>
  <si>
    <t>MOVIL SPOT | 12000 LUMENS</t>
  </si>
  <si>
    <t>BLINDER RGB | 2 x  350W</t>
  </si>
  <si>
    <t>PROYECTOR DE GOBO | MÍNIMO 37.5mm DE DIAMETRO</t>
  </si>
  <si>
    <t>MAQUINA DE HUMO | RGB | TIRO VERTICAL</t>
  </si>
  <si>
    <t>BARRA LED  | RGB | 8000 LUMENS</t>
  </si>
  <si>
    <t>PAR LED | 7000 LUMENS</t>
  </si>
  <si>
    <t>PAR LED | 3000 LUMENS</t>
  </si>
  <si>
    <t>SISTEMA DE SONIDO</t>
  </si>
  <si>
    <t>L Y R: CAJA DE LINE ARRAY DE CON PARLANTE DE 10 PULGADAS | HI MID LO |SI ES PASIVA DEBE CONTEMPLAR SISTEMA  AMPLIFICACIÓN NECESARIO</t>
  </si>
  <si>
    <t>OUT FILL L+R: CAJA DE LINE ARRAY DE CON PARLANTE DE 8 PULGADAS | HI MID LO | SI ES PASIVA DEBE CONTEMPLAR SISTEMA  AMPLIFICACIÓN NECESARIO</t>
  </si>
  <si>
    <t>DELAY L+R: CAJA DE LINE ARRAY DE CON PARLANTE DE 8 PULGADAS | HI MID LO | SI ES PASIVA DEBE CONTEMPLAR SISTEMA  AMPLIFICACIÓN NECESARIO</t>
  </si>
  <si>
    <t>CAJA DE LINE ARRAY DE CON PARLANTE DE 15 PULGADAS| SUBWOOFER EN ARREGLO CARDIODE | SI ES PASIVA DEBE CONTEMPLAR SISTEMA  AMPLIFICACIÓN NECESARIO</t>
  </si>
  <si>
    <t>CENTER L+R: CAJA DE LINE ARRAY DE CON PARLANTE DE 8 PULGADAS | HI MID LO | SI ES PASIVA DEBE CONTEMPLAR SISTEMA  AMPLIFICACIÓN NECESARIO</t>
  </si>
  <si>
    <t>SIDE FILL: SISTEMA COMPACTO CON SUB | COBERTURA HORIZONTAL NO MAYOR A 100° | 132dB SPL A 1 METRO</t>
  </si>
  <si>
    <t>SIDE FILL: SISTEMA COMPACTO CON SUB | TIPO COLUMNA | COBERTURA HORIZONTAL A 180° | 128dB SPL A 1 METRO</t>
  </si>
  <si>
    <t>SISTEMA COMPACTO EN TRIPODE | COBERTURA HORIZONTAL A 120° | 109dB SPL A 1 METRO</t>
  </si>
  <si>
    <t>MONITOR DE PISO EN TARIMA</t>
  </si>
  <si>
    <t>MONITOR DE AUDIO (TIPO CUÑA) PARA PRENSA</t>
  </si>
  <si>
    <t>CAJA DE PRENSA DE 12 CANALES</t>
  </si>
  <si>
    <t>MICRÓFONO DE MANO INALAMBRICO DIGITAL</t>
  </si>
  <si>
    <t>MICRÓFONO DE DIADEMA INALAMBRICO DIGITAL - HEADSET TIPO CONTRYMAN</t>
  </si>
  <si>
    <t>SEÑALIZACIÓN</t>
  </si>
  <si>
    <t>TOTEM DIGITAL DE 55" A 1080*1920px BRANDEADO</t>
  </si>
  <si>
    <t>MOBILIARIO</t>
  </si>
  <si>
    <t>ATRIL DIGITAL | SEÑAL DE VIDEO INDEPENDIENTE | OPCIÓN PARA CONTENIDO EN USB  | RESOLUCIÓN 1080 x  1920 px</t>
  </si>
  <si>
    <t>CAMERINO</t>
  </si>
  <si>
    <t>SALAS VIP PARA BACKSTAGE O CAMERINO + PERCHERO O RACK</t>
  </si>
  <si>
    <t>PUNTO FIJO DE VIDEO:  COMPUTADORES PARA CONTENIDOS,  COMPUTADORES PARA PPT,  SWITCHER PARA CCTV A 3 CÁMARAS , CLICKER TIPO PEFECT CUE, CONVERTIDORES, MONITORES PARA PROGRAM Y PREVIEW</t>
  </si>
  <si>
    <t>SISTEMA DE STREAMING PARA TRANSMISIÓN EN VIVO A UN (1) IDIOMA</t>
  </si>
  <si>
    <t>SISTEMA DE GRABACIÓN DE AUDIO Y VIDEO POR 8 HORAS | INCLUIDO EL DISCO DURO PARA ENTREGA A CLIENTE</t>
  </si>
  <si>
    <t>CONTROLADOR DE LUCES</t>
  </si>
  <si>
    <t>CONSOLA DE MEZCLA DIGITAL DE AUDIO 48 CH CON SNAKE DIGITAL</t>
  </si>
  <si>
    <t>GENERADOR ELECTRICO 250KVA</t>
  </si>
  <si>
    <t>GENERADOR ELECTRICO 250KVA EN BACKUP</t>
  </si>
  <si>
    <t>GENERADOR ELECTRICO 125KVA</t>
  </si>
  <si>
    <t>GENERADOR ELECTRICO 125KVA EN BACKUP</t>
  </si>
  <si>
    <t>MAQUINA TIPO MANLIFT PARA INSTALACIÓN EN ALTURAS - CERTIFICADA - INCLUIDO OPERARIO CERTIFICADO</t>
  </si>
  <si>
    <t>MAQUINA TIPO TIJERA PARA INSTALACIÓN EN ALTURAS - CERTIFICADA - INCLUIDO OPERARIO CERTIFICADO</t>
  </si>
  <si>
    <t>ANDAMIO MULTIDIRECCIONAL CON RUEDAS - INCLUIDO PERSONAL CERTIFICADO</t>
  </si>
  <si>
    <t>PRODUCTOR DE CAMPO | DIRECCIÓN DEL MASTER</t>
  </si>
  <si>
    <t>OPERARIO DE TRANSMISIÓN Y CONTENIDO</t>
  </si>
  <si>
    <t xml:space="preserve">INGENIERO DE SONIDO </t>
  </si>
  <si>
    <t>TÉCNICO  DE SONIDO</t>
  </si>
  <si>
    <t>SWITCHER DE VIDEO</t>
  </si>
  <si>
    <t>CAMAROGRAFO</t>
  </si>
  <si>
    <t xml:space="preserve">AUXILIAR AUDIOVISUAL </t>
  </si>
  <si>
    <t>STAGE HAND</t>
  </si>
  <si>
    <t>AUXILIAR DE CONTENIDO</t>
  </si>
  <si>
    <t xml:space="preserve">PROGRAMADOR DE ILUMINACION </t>
  </si>
  <si>
    <t>RIGGER</t>
  </si>
  <si>
    <t>TÉCNICO ELECTRICISTA</t>
  </si>
  <si>
    <t>TRANSPORTE DE  EQUIPOS</t>
  </si>
  <si>
    <t>CAMIÓN 600 | CAPACIDAD DE 9 - 10 TONELADAS | DESTINO AGORA</t>
  </si>
  <si>
    <t>N/A</t>
  </si>
  <si>
    <t>TIPO NPR 500 | CAPACIDAD 6 TONELADAS  | DESTINO AGORA</t>
  </si>
  <si>
    <t>VAN DE CARGA | 700kg  | DESTINO AGORA</t>
  </si>
  <si>
    <t>CABINAS PARA TRADUCCIÓN PARA TRES (3 ) IDIOMAS</t>
  </si>
  <si>
    <t>RECEPTORES</t>
  </si>
  <si>
    <t xml:space="preserve">SEÑAL A STREAMING A UN (1) IDIOMA </t>
  </si>
  <si>
    <t xml:space="preserve">TRADUCTOR  - MÍNIMO POR TURNO 8 HORAS </t>
  </si>
  <si>
    <t>INTERPRETACIÓN DE SEÑAS CON CROMA PARA CCTV</t>
  </si>
  <si>
    <t>ESPACIO 3</t>
  </si>
  <si>
    <t>…</t>
  </si>
  <si>
    <r>
      <t>(</t>
    </r>
    <r>
      <rPr>
        <b/>
        <i/>
        <sz val="16"/>
        <color theme="1"/>
        <rFont val="Arial Narrow"/>
        <family val="2"/>
      </rPr>
      <t>ESPACIO 3</t>
    </r>
    <r>
      <rPr>
        <b/>
        <sz val="16"/>
        <color theme="1"/>
        <rFont val="Arial Narrow"/>
        <family val="2"/>
      </rPr>
      <t>)</t>
    </r>
  </si>
  <si>
    <r>
      <t>… (</t>
    </r>
    <r>
      <rPr>
        <b/>
        <i/>
        <sz val="16"/>
        <color theme="1"/>
        <rFont val="Arial Narrow"/>
        <family val="2"/>
      </rPr>
      <t xml:space="preserve">ESPACIO </t>
    </r>
    <r>
      <rPr>
        <b/>
        <i/>
        <sz val="20"/>
        <color theme="1"/>
        <rFont val="Arial Narrow"/>
        <family val="2"/>
      </rPr>
      <t>n</t>
    </r>
    <r>
      <rPr>
        <b/>
        <sz val="16"/>
        <color theme="1"/>
        <rFont val="Arial Narrow"/>
        <family val="2"/>
      </rPr>
      <t>)</t>
    </r>
  </si>
  <si>
    <r>
      <t xml:space="preserve">ESPACIO </t>
    </r>
    <r>
      <rPr>
        <b/>
        <sz val="20"/>
        <color theme="1"/>
        <rFont val="Arial Narrow"/>
        <family val="2"/>
      </rPr>
      <t>n</t>
    </r>
  </si>
  <si>
    <t>n</t>
  </si>
  <si>
    <t>Corferias ZF: Pabellón 10 al 16</t>
  </si>
  <si>
    <t>[CANTIDAD DE PERSONAS ] [ACOMODACIÓN]</t>
  </si>
  <si>
    <t>[NO APLICA PARA ITEMS CUANTIFICADOS POR TURNO)</t>
  </si>
  <si>
    <t xml:space="preserve">Ambientación perimetral, debe incluir:
- Arreglo de Plantas iluminadas diferentes puntos de lugar con el Look and Feel de la Cumbre
- Tótem Vertical con Información de la Cumbre </t>
  </si>
  <si>
    <t>Adecuación de Punto de Registro, incluyendo:
- Look and Feel de la Cumbre 
- Counter
- Moqueta de Color
- Señalización del Punto
NOTA: El tipo, costo e instalación de la panelería indicada en el Plano,  será por parte de Corferias.</t>
  </si>
  <si>
    <t>Pre-Decorado para Stand de 9m2. Debe incluir:
- Look and Feel de la Cumbre .
- Moqueta de Color(es).
- Señalización para el Nombre de Aliado o Empresa.
- Señalización para numeración del Stand.
- Counter Brandeado con Dos (2) sillas altas.
- Televisor de 55" con base alta.
NOTA: El tipo, costo e instalación de la panelería indicada en el Plano,  será por parte de Corferias.</t>
  </si>
  <si>
    <t>Pre-Decorado para Stand de 18m2. Debe incluir:
- Look and Feel de la Cumbre .
- Moqueta de Color(es).
- Señalización para el Nombre de Aliado o Empresa.
- Señalización para numeración del Stand.
- Counter Brandeado con Dos (2) sillas altas.
- Sala VIP para 6 personas 
- Pantalla LED de pitch 2.8 | Montaje en Stacking |Medidas  3.5m x 2.0 m  con soporte a 40 centimetro de altura | altura total Pantalla + Soporte 2.4 metros. La pantalla no puede superar la altura de la Panelería a 2.4 metros. 
- Un (1) Sistema de sonido tipo columna para ambientación del área del stand o amplificación de videos corporativos.
NOTA: El tipo, costo e instalación de la panelería indicada en el Plano,  será por parte de Corferias.</t>
  </si>
  <si>
    <t>Montjae para Stand de 42m2. Stand de la Entidad  Internacional  Organizadora de la Cumbre, Debe incluir:
- Look and Feel de la Cumbre .
- Señalización Aerea/ Colgada para el nombre de la Entidad.
- Experiencia Tecnológica Audiovisual.
NOTA: El tipo, costo e instalación de la panelería indicada en el Plano,  será por parte de Corferias.</t>
  </si>
  <si>
    <t>Zona de Descanso, debe incluir:
- Look and Feel de la Cumbre
- Ambientación con Plantas
- Mobiliario para 6 personas
- Estación de Carga para Smartphone o Laptop.
NOTA: El tipo, costo e instalación de la panelería indicada en el Plano,  será por parte de Corferias.</t>
  </si>
  <si>
    <t>ZONA DE STANDS</t>
  </si>
  <si>
    <t>ZONA DE DESCANSO</t>
  </si>
  <si>
    <t>AMBIENTACIÓN</t>
  </si>
  <si>
    <t>PUNTO DE REGISTRO</t>
  </si>
  <si>
    <t>SILLA  TIPO AUDITORIO - NO PLASTICA</t>
  </si>
  <si>
    <r>
      <t>SILLA  TIPO AUDITORIO -</t>
    </r>
    <r>
      <rPr>
        <u/>
        <sz val="11"/>
        <color theme="1"/>
        <rFont val="Arial Narrow"/>
        <family val="2"/>
      </rPr>
      <t xml:space="preserve"> NO PLASTICA</t>
    </r>
  </si>
  <si>
    <t>MESA PARA DOS PERSONAS TIPO AULA - 120 Centimetros de Ancho</t>
  </si>
  <si>
    <t>1500 PERSONAS: 500 TIPO TALLER | 900 TIPO AUDITORIO</t>
  </si>
  <si>
    <t>TELEVISOR CON SEÑAL DEL ESCENARIO PRINCIPAL</t>
  </si>
  <si>
    <t>ESCRITORIO CON SILLA EJECUTIVA</t>
  </si>
  <si>
    <t>BASE EN STACKING PARA PANTALLA LED A 1m DE ALTURA</t>
  </si>
  <si>
    <t>SOPORTES CON CONTRAPESO EN STACKING PARA PANTALLA LED</t>
  </si>
  <si>
    <t>BASTIDORES LATERALES PARA PANTALLA LED EN LINDASOFT O TELA NEGA</t>
  </si>
  <si>
    <t>RAMPA / PASO O ESCALÓN PARA TARIMA</t>
  </si>
  <si>
    <t xml:space="preserve">AFORO  DETRÁS DE LA PANTALLA </t>
  </si>
  <si>
    <t>AFORO/SPANDEX NEGRO PARA CADA BASE/TRUSS</t>
  </si>
  <si>
    <t>PANTALLA LED CENTRAL</t>
  </si>
  <si>
    <t>PANTALLA LED LATERAL VERTICAL - LAGRIMA</t>
  </si>
  <si>
    <t xml:space="preserve">TV RELEVO 65" CON BASE ALTA </t>
  </si>
  <si>
    <t>MONITOR DE VIDEO DE RETORNO EN ESCENARIO</t>
  </si>
  <si>
    <t>TIMER PARA CUENTA REGRESIVA EN ESCENARIO</t>
  </si>
  <si>
    <t>PUNTO DE SEÑAL HDMI EN ATRIL + CONVERTIDOR APPLE</t>
  </si>
  <si>
    <t xml:space="preserve">LUZ DE FRONT LED </t>
  </si>
  <si>
    <t>MOVIL TIPO BEAM</t>
  </si>
  <si>
    <t>BARRA LED</t>
  </si>
  <si>
    <t>PAR LED</t>
  </si>
  <si>
    <t>SISTEMA DE REFUERZO SONORO TIPO COLUMNA | CALIBRADO Y CONFIGRUADO CON PROCESADOR INDEPENDIENTE DE LA CONSOLA DE MEZCLA</t>
  </si>
  <si>
    <t>MONITOR DE RETORNO PARA ESCENARIO</t>
  </si>
  <si>
    <t>PUNTO FIJO DE VIDEO:  COMPUTADORES PARA CONTENIDOS,  COMPUTADORES PARA PPT,  SWITCHER  CON CCTV , CLICKER TIPO PEFECT CUE, CONVERTIDORES, MONITORES PARA PROGRAM Y PREVIEW</t>
  </si>
  <si>
    <t>SISTEMA DE GRABACIÓN DE AUDIO Y VIDEO POR 8 HORAS</t>
  </si>
  <si>
    <t xml:space="preserve">CONSOLA DE MEZCLA DIGITAL DE AUDIO </t>
  </si>
  <si>
    <t>GENERADOR ELECTRICO 75KVA</t>
  </si>
  <si>
    <t>GENERADOR ELECTRICO 75KVA EN BACKUP</t>
  </si>
  <si>
    <t>PRODUCTOR DE CAMPO</t>
  </si>
  <si>
    <t>OPERARIO DE TRANSMISIÓN Y/O CONTENIDO</t>
  </si>
  <si>
    <t xml:space="preserve">INGENIERO AUDIO </t>
  </si>
  <si>
    <t xml:space="preserve">TÉCNICO AUDIOVISUAL </t>
  </si>
  <si>
    <t>INDICAR TIPO DE VEHÍCULO  Y CANTIDAD PARA TRANSPORTAR TODOS LOS EQUIPOS</t>
  </si>
  <si>
    <t>MOBILIARIO EN TARIMA PARA PANELISTA : POLTRONA Y MESA</t>
  </si>
  <si>
    <t>AUDITORIO PARA 100 PERSONAS</t>
  </si>
  <si>
    <t>ZONA DE REGISTRO</t>
  </si>
  <si>
    <t>TELEVISOR DE 55" + TABLERO DE MARCADOR BORRABLE</t>
  </si>
  <si>
    <t>TIMER PARA CUENTA REGRESIVA</t>
  </si>
  <si>
    <t>PUNTO DE SEÑAL HDMI PARA PROYECTAR EN TV</t>
  </si>
  <si>
    <t xml:space="preserve">ACOMODACIÓN EN U MESA CON MATEL | 5 - 8 PAX </t>
  </si>
  <si>
    <t>PUNTO ELECTRICO PARA 4 DISPOSITIVOS</t>
  </si>
  <si>
    <t>PUNTO WIFI PARA CONSULTA BASICA (COREO Y REDES SOCIALES)</t>
  </si>
  <si>
    <t>LUZ SPOT PARA ILUMINAR EL ESPACIO</t>
  </si>
  <si>
    <t>SEÑALIZACIÓN PARA MARCACIÓN DE NUMERACIÓN EN LA SALA BILATERAL</t>
  </si>
  <si>
    <t>AUDIOVISUAL</t>
  </si>
  <si>
    <t>ADECUACIÓN DEL ESPACIO</t>
  </si>
  <si>
    <t>PERSONAL</t>
  </si>
  <si>
    <t>PERSONAL DE OPERACIÓN AUDIOVISUAL</t>
  </si>
  <si>
    <t>SALA BILATERAL</t>
  </si>
  <si>
    <t>SALAS BILATERALES 
(Panelería por parte de Corferias)</t>
  </si>
  <si>
    <t>STANDS 
(Panelería por parte de Corferias)</t>
  </si>
  <si>
    <t>PRENSA
(Panelería por parte de Corferias)</t>
  </si>
  <si>
    <t>ESCRITORIO TIPO AULA PARA DOS PERSONAS</t>
  </si>
  <si>
    <t>SILLA PARA ESCRITORIO - NO PLASTICA</t>
  </si>
  <si>
    <t>SALA DE JIUNTAS PARA 8 PERSONAS</t>
  </si>
  <si>
    <t xml:space="preserve">SALA PARA 7 PERSONAS: 2 SOFAS Y 3 POLTRONAS </t>
  </si>
  <si>
    <t>ZONA VIP
(Panelería por parte de Corferias)</t>
  </si>
  <si>
    <t>SALA PARA 6 PERSONAS: SOFA, POLTRONA, MESA</t>
  </si>
  <si>
    <t>OFICINA: ESCRITORIO CON SILLA EJECTUIVA</t>
  </si>
  <si>
    <t>SALA DE REUNIÓN : MESA DE JUNTAS PARA 4 PERSONAS</t>
  </si>
  <si>
    <t>ZONA PRENSA</t>
  </si>
  <si>
    <t>ZONA DE REGISTRO
(Panelería por parte de Corferias)</t>
  </si>
  <si>
    <t xml:space="preserve">STANDS </t>
  </si>
  <si>
    <t>5 SALAS BILATERALES</t>
  </si>
  <si>
    <t>TARIMA PRINCIPAL 18m x 6m | A 1 METRO DE ALTURA | ESTRUCTURA TIPO SPIDER O TRIMALLA | INCLUIDO TRANSPORTE E INSTALACIÓN</t>
  </si>
  <si>
    <t>TARIMA DE 1.2m x  1.2m DE PARA CAMARA DE CCTV</t>
  </si>
  <si>
    <t>TARIMA TIPO AMERICANA 6m x 2.4m | a 60cm DE ALTURA</t>
  </si>
  <si>
    <t>TRUSS PARA COLGADO DE PANTALLA LED LAGRIMA | EN TRAMOS DE 2 METROS</t>
  </si>
  <si>
    <t>TRUSS PARA COLGADO DE PANTALLA LED RELEVO | EN TRAMOS DE 3 METROS</t>
  </si>
  <si>
    <t>TRUSS PARA ILUMINIACIÓN PERIMETRAL | 3 METROS VERTICAL</t>
  </si>
  <si>
    <t>BANNER IMPRESO EN BASTIDOR METALICO DE 12m*2m | AUTOSOPORTABLE CON RETORNOS EN LINDA SOFT DE COLOR A LOS LATERALES. | ESTE BANNER PODRÁ ESR UBICADO PERIMETRALMENTE EN EL AUDITORIO CON IMAGEN DE LA CUMBRE</t>
  </si>
  <si>
    <t>BANNER IMPRESO EN BASTIDOR METALICO DE 2.4m*6.0m | AUTOSOPORTABLE CON RETORNOS EN LINDA SOFT DE COLOR A LOS LATERALES| 
ESTE BANNER PODRÁ ESR UBICADO PERIMETRALMENTE EN EL AUDITORIO CON IMAGEN DE LA CUMBRE</t>
  </si>
  <si>
    <t>TOTEM DIGITAL DE 55" A 1080*1920px BRANDEADO | UBICADO PERMIETRALMENTE AL AUDITOIO / AL INGRESO</t>
  </si>
  <si>
    <t>VALOR TOTAL DE LA PROPUESTA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</si>
</sst>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6"/>
      <color theme="1"/>
      <name val="Arial Narrow"/>
      <family val="2"/>
    </font>
    <font>
      <b/>
      <sz val="14"/>
      <color rgb="FF048ABF"/>
      <name val="Aptos Narrow"/>
      <family val="2"/>
      <scheme val="minor"/>
    </font>
    <font>
      <b/>
      <sz val="16"/>
      <name val="Arial Narrow"/>
      <family val="2"/>
    </font>
    <font>
      <sz val="11"/>
      <color theme="1"/>
      <name val="Calibri"/>
      <family val="2"/>
    </font>
    <font>
      <b/>
      <sz val="16"/>
      <color rgb="FFFFFF00"/>
      <name val="Arial Narrow"/>
      <family val="2"/>
    </font>
    <font>
      <b/>
      <sz val="18"/>
      <color theme="1"/>
      <name val="Arial Narrow"/>
      <family val="2"/>
    </font>
    <font>
      <b/>
      <i/>
      <sz val="16"/>
      <color theme="1"/>
      <name val="Arial Narrow"/>
      <family val="2"/>
    </font>
    <font>
      <b/>
      <i/>
      <sz val="20"/>
      <color theme="1"/>
      <name val="Arial Narrow"/>
      <family val="2"/>
    </font>
    <font>
      <b/>
      <sz val="20"/>
      <color theme="1"/>
      <name val="Arial Narrow"/>
      <family val="2"/>
    </font>
    <font>
      <u/>
      <sz val="11"/>
      <color theme="1"/>
      <name val="Arial Narrow"/>
      <family val="2"/>
    </font>
    <font>
      <b/>
      <sz val="24"/>
      <color rgb="FFC0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9" fontId="2" fillId="0" borderId="0" xfId="0" applyNumberFormat="1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42" fontId="3" fillId="0" borderId="0" xfId="2" applyFont="1" applyFill="1" applyBorder="1" applyAlignment="1" applyProtection="1">
      <alignment horizontal="center" vertical="center" wrapText="1"/>
      <protection locked="0"/>
    </xf>
    <xf numFmtId="42" fontId="3" fillId="0" borderId="6" xfId="2" applyFont="1" applyFill="1" applyBorder="1" applyAlignment="1" applyProtection="1">
      <alignment horizontal="center" vertical="center" wrapText="1"/>
      <protection locked="0"/>
    </xf>
    <xf numFmtId="42" fontId="2" fillId="0" borderId="6" xfId="2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textRotation="90" wrapText="1"/>
      <protection locked="0"/>
    </xf>
    <xf numFmtId="0" fontId="7" fillId="0" borderId="0" xfId="0" applyFont="1" applyAlignment="1" applyProtection="1">
      <alignment horizontal="center" vertical="center" textRotation="90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164" fontId="2" fillId="0" borderId="6" xfId="1" applyNumberFormat="1" applyFont="1" applyBorder="1" applyAlignment="1" applyProtection="1">
      <alignment horizontal="center" vertical="center" wrapText="1"/>
      <protection locked="0"/>
    </xf>
    <xf numFmtId="42" fontId="2" fillId="0" borderId="7" xfId="2" applyFont="1" applyBorder="1" applyAlignment="1" applyProtection="1">
      <alignment vertical="center"/>
      <protection locked="0"/>
    </xf>
    <xf numFmtId="42" fontId="2" fillId="0" borderId="0" xfId="2" applyFont="1" applyFill="1" applyBorder="1" applyAlignment="1" applyProtection="1">
      <alignment vertical="center"/>
      <protection locked="0"/>
    </xf>
    <xf numFmtId="42" fontId="2" fillId="0" borderId="6" xfId="2" applyFont="1" applyFill="1" applyBorder="1" applyAlignment="1" applyProtection="1">
      <alignment vertical="center"/>
      <protection locked="0"/>
    </xf>
    <xf numFmtId="42" fontId="2" fillId="0" borderId="6" xfId="2" applyFont="1" applyFill="1" applyBorder="1" applyAlignment="1" applyProtection="1">
      <alignment horizontal="center" vertical="center"/>
      <protection locked="0"/>
    </xf>
    <xf numFmtId="42" fontId="2" fillId="0" borderId="0" xfId="2" applyFont="1" applyAlignment="1" applyProtection="1">
      <alignment vertical="center"/>
      <protection locked="0"/>
    </xf>
    <xf numFmtId="42" fontId="2" fillId="0" borderId="6" xfId="2" applyFont="1" applyBorder="1" applyAlignment="1" applyProtection="1">
      <alignment vertical="center"/>
      <protection locked="0"/>
    </xf>
    <xf numFmtId="42" fontId="2" fillId="0" borderId="6" xfId="2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textRotation="90" wrapText="1"/>
      <protection locked="0"/>
    </xf>
    <xf numFmtId="1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6" xfId="1" applyNumberFormat="1" applyFont="1" applyBorder="1" applyAlignment="1" applyProtection="1">
      <alignment horizontal="center" vertical="center" wrapText="1"/>
      <protection locked="0"/>
    </xf>
    <xf numFmtId="164" fontId="2" fillId="0" borderId="7" xfId="1" applyNumberFormat="1" applyFont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right" vertical="center" wrapText="1"/>
      <protection locked="0"/>
    </xf>
    <xf numFmtId="0" fontId="6" fillId="4" borderId="6" xfId="0" applyFont="1" applyFill="1" applyBorder="1" applyAlignment="1" applyProtection="1">
      <alignment horizontal="right" vertical="center" wrapText="1"/>
      <protection locked="0"/>
    </xf>
    <xf numFmtId="164" fontId="6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center" vertical="center" wrapText="1"/>
      <protection locked="0"/>
    </xf>
    <xf numFmtId="164" fontId="8" fillId="0" borderId="0" xfId="0" applyNumberFormat="1" applyFont="1" applyAlignment="1" applyProtection="1">
      <alignment vertical="center"/>
      <protection locked="0"/>
    </xf>
    <xf numFmtId="0" fontId="6" fillId="6" borderId="12" xfId="0" applyFont="1" applyFill="1" applyBorder="1" applyAlignment="1" applyProtection="1">
      <alignment horizontal="left" vertical="top" wrapText="1"/>
      <protection locked="0"/>
    </xf>
    <xf numFmtId="0" fontId="6" fillId="6" borderId="13" xfId="0" applyFont="1" applyFill="1" applyBorder="1" applyAlignment="1" applyProtection="1">
      <alignment horizontal="left" vertical="top" wrapText="1"/>
      <protection locked="0"/>
    </xf>
    <xf numFmtId="0" fontId="6" fillId="6" borderId="14" xfId="0" applyFont="1" applyFill="1" applyBorder="1" applyAlignment="1" applyProtection="1">
      <alignment horizontal="left" vertical="top" wrapText="1"/>
      <protection locked="0"/>
    </xf>
    <xf numFmtId="42" fontId="2" fillId="0" borderId="0" xfId="2" applyFont="1" applyFill="1" applyAlignment="1" applyProtection="1">
      <alignment vertical="center"/>
      <protection locked="0"/>
    </xf>
    <xf numFmtId="0" fontId="6" fillId="6" borderId="1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left" vertical="top" wrapText="1"/>
      <protection locked="0"/>
    </xf>
    <xf numFmtId="0" fontId="6" fillId="6" borderId="27" xfId="0" applyFont="1" applyFill="1" applyBorder="1" applyAlignment="1" applyProtection="1">
      <alignment horizontal="left" vertical="top" wrapText="1"/>
      <protection locked="0"/>
    </xf>
    <xf numFmtId="0" fontId="6" fillId="6" borderId="28" xfId="0" applyFont="1" applyFill="1" applyBorder="1" applyAlignment="1" applyProtection="1">
      <alignment horizontal="left" vertical="top" wrapText="1"/>
      <protection locked="0"/>
    </xf>
    <xf numFmtId="0" fontId="6" fillId="6" borderId="29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6" fillId="6" borderId="33" xfId="0" applyFont="1" applyFill="1" applyBorder="1" applyAlignment="1" applyProtection="1">
      <alignment horizontal="left" vertical="top" wrapText="1"/>
      <protection locked="0"/>
    </xf>
    <xf numFmtId="0" fontId="6" fillId="6" borderId="34" xfId="0" applyFont="1" applyFill="1" applyBorder="1" applyAlignment="1" applyProtection="1">
      <alignment horizontal="left" vertical="top" wrapText="1"/>
      <protection locked="0"/>
    </xf>
    <xf numFmtId="0" fontId="6" fillId="6" borderId="35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vertical="center"/>
    </xf>
    <xf numFmtId="0" fontId="2" fillId="3" borderId="6" xfId="0" applyFont="1" applyFill="1" applyBorder="1" applyAlignment="1" applyProtection="1">
      <alignment horizontal="left" vertical="top"/>
    </xf>
    <xf numFmtId="0" fontId="2" fillId="3" borderId="7" xfId="0" applyFont="1" applyFill="1" applyBorder="1" applyAlignment="1" applyProtection="1">
      <alignment horizontal="left" vertical="top"/>
    </xf>
    <xf numFmtId="0" fontId="3" fillId="0" borderId="5" xfId="0" applyFont="1" applyBorder="1" applyAlignment="1" applyProtection="1">
      <alignment vertical="center"/>
    </xf>
    <xf numFmtId="0" fontId="5" fillId="3" borderId="6" xfId="0" applyFont="1" applyFill="1" applyBorder="1" applyAlignment="1" applyProtection="1">
      <alignment horizontal="left" vertical="top"/>
    </xf>
    <xf numFmtId="0" fontId="5" fillId="3" borderId="7" xfId="0" applyFont="1" applyFill="1" applyBorder="1" applyAlignment="1" applyProtection="1">
      <alignment horizontal="left" vertical="top"/>
    </xf>
    <xf numFmtId="0" fontId="2" fillId="0" borderId="5" xfId="0" applyFont="1" applyBorder="1" applyAlignment="1" applyProtection="1">
      <alignment vertical="center" wrapText="1"/>
    </xf>
    <xf numFmtId="9" fontId="2" fillId="3" borderId="6" xfId="0" applyNumberFormat="1" applyFont="1" applyFill="1" applyBorder="1" applyAlignment="1" applyProtection="1">
      <alignment horizontal="left" vertical="center"/>
    </xf>
    <xf numFmtId="9" fontId="2" fillId="3" borderId="7" xfId="0" applyNumberFormat="1" applyFont="1" applyFill="1" applyBorder="1" applyAlignment="1" applyProtection="1">
      <alignment horizontal="left" vertical="center"/>
    </xf>
    <xf numFmtId="0" fontId="2" fillId="0" borderId="5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top"/>
    </xf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center" vertical="top"/>
    </xf>
    <xf numFmtId="0" fontId="2" fillId="0" borderId="11" xfId="0" applyFont="1" applyBorder="1" applyAlignment="1" applyProtection="1">
      <alignment horizontal="left" vertical="top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1" fontId="3" fillId="2" borderId="6" xfId="0" applyNumberFormat="1" applyFont="1" applyFill="1" applyBorder="1" applyAlignment="1" applyProtection="1">
      <alignment horizontal="center" vertical="center" wrapText="1"/>
    </xf>
    <xf numFmtId="42" fontId="3" fillId="2" borderId="6" xfId="2" applyFont="1" applyFill="1" applyBorder="1" applyAlignment="1" applyProtection="1">
      <alignment horizontal="center" vertical="center" wrapText="1"/>
    </xf>
    <xf numFmtId="42" fontId="3" fillId="2" borderId="7" xfId="2" applyFont="1" applyFill="1" applyBorder="1" applyAlignment="1" applyProtection="1">
      <alignment horizontal="center" vertical="center" wrapText="1"/>
    </xf>
    <xf numFmtId="0" fontId="2" fillId="9" borderId="6" xfId="0" applyFont="1" applyFill="1" applyBorder="1" applyAlignment="1" applyProtection="1">
      <alignment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vertical="center" wrapText="1"/>
    </xf>
    <xf numFmtId="0" fontId="6" fillId="4" borderId="5" xfId="0" applyFont="1" applyFill="1" applyBorder="1" applyAlignment="1" applyProtection="1">
      <alignment horizontal="right" vertical="center" wrapText="1"/>
    </xf>
    <xf numFmtId="0" fontId="6" fillId="4" borderId="6" xfId="0" applyFont="1" applyFill="1" applyBorder="1" applyAlignment="1" applyProtection="1">
      <alignment horizontal="right" vertical="center" wrapText="1"/>
    </xf>
    <xf numFmtId="164" fontId="6" fillId="4" borderId="7" xfId="0" applyNumberFormat="1" applyFont="1" applyFill="1" applyBorder="1" applyAlignment="1" applyProtection="1">
      <alignment horizontal="center" vertical="center" wrapText="1"/>
    </xf>
    <xf numFmtId="0" fontId="6" fillId="5" borderId="5" xfId="0" applyFont="1" applyFill="1" applyBorder="1" applyAlignment="1" applyProtection="1">
      <alignment horizontal="right" vertical="center" wrapText="1"/>
    </xf>
    <xf numFmtId="0" fontId="6" fillId="5" borderId="6" xfId="0" applyFont="1" applyFill="1" applyBorder="1" applyAlignment="1" applyProtection="1">
      <alignment horizontal="right" vertical="center" wrapText="1"/>
    </xf>
    <xf numFmtId="164" fontId="8" fillId="5" borderId="7" xfId="0" applyNumberFormat="1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1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 wrapText="1"/>
    </xf>
    <xf numFmtId="0" fontId="14" fillId="4" borderId="5" xfId="0" applyFont="1" applyFill="1" applyBorder="1" applyAlignment="1" applyProtection="1">
      <alignment horizontal="right" vertical="center" wrapText="1"/>
    </xf>
    <xf numFmtId="0" fontId="14" fillId="4" borderId="6" xfId="0" applyFont="1" applyFill="1" applyBorder="1" applyAlignment="1" applyProtection="1">
      <alignment horizontal="right" vertical="center" wrapText="1"/>
    </xf>
    <xf numFmtId="164" fontId="14" fillId="4" borderId="7" xfId="0" applyNumberFormat="1" applyFont="1" applyFill="1" applyBorder="1" applyAlignment="1" applyProtection="1">
      <alignment horizontal="center" vertical="center" wrapText="1"/>
    </xf>
    <xf numFmtId="1" fontId="2" fillId="9" borderId="6" xfId="0" applyNumberFormat="1" applyFont="1" applyFill="1" applyBorder="1" applyAlignment="1" applyProtection="1">
      <alignment horizontal="center" vertical="center" wrapText="1"/>
    </xf>
    <xf numFmtId="1" fontId="2" fillId="0" borderId="6" xfId="0" applyNumberFormat="1" applyFont="1" applyBorder="1" applyAlignment="1" applyProtection="1">
      <alignment horizontal="center" vertical="center" wrapText="1"/>
    </xf>
    <xf numFmtId="164" fontId="2" fillId="0" borderId="6" xfId="1" applyNumberFormat="1" applyFont="1" applyBorder="1" applyAlignment="1" applyProtection="1">
      <alignment horizontal="center" vertical="center" wrapText="1"/>
    </xf>
    <xf numFmtId="42" fontId="2" fillId="0" borderId="7" xfId="2" applyFont="1" applyBorder="1" applyAlignment="1" applyProtection="1">
      <alignment vertical="center"/>
    </xf>
    <xf numFmtId="0" fontId="2" fillId="0" borderId="6" xfId="1" applyNumberFormat="1" applyFont="1" applyBorder="1" applyAlignment="1" applyProtection="1">
      <alignment horizontal="center" vertical="center" wrapText="1"/>
    </xf>
    <xf numFmtId="164" fontId="2" fillId="0" borderId="7" xfId="1" applyNumberFormat="1" applyFont="1" applyBorder="1" applyAlignment="1" applyProtection="1">
      <alignment horizontal="center" vertical="center" wrapText="1"/>
    </xf>
    <xf numFmtId="44" fontId="2" fillId="0" borderId="6" xfId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1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42" fontId="3" fillId="2" borderId="17" xfId="2" applyFont="1" applyFill="1" applyBorder="1" applyAlignment="1" applyProtection="1">
      <alignment horizontal="center" vertical="center" wrapText="1"/>
      <protection locked="0"/>
    </xf>
    <xf numFmtId="42" fontId="3" fillId="2" borderId="18" xfId="2" applyFont="1" applyFill="1" applyBorder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1" fontId="2" fillId="0" borderId="3" xfId="0" applyNumberFormat="1" applyFont="1" applyBorder="1" applyAlignment="1" applyProtection="1">
      <alignment horizontal="center" vertical="center" wrapText="1"/>
      <protection locked="0"/>
    </xf>
    <xf numFmtId="164" fontId="2" fillId="0" borderId="3" xfId="1" applyNumberFormat="1" applyFont="1" applyBorder="1" applyAlignment="1" applyProtection="1">
      <alignment horizontal="center" vertical="center" wrapText="1"/>
      <protection locked="0"/>
    </xf>
    <xf numFmtId="42" fontId="2" fillId="0" borderId="4" xfId="2" applyFont="1" applyBorder="1" applyAlignment="1" applyProtection="1">
      <alignment vertical="center"/>
      <protection locked="0"/>
    </xf>
    <xf numFmtId="42" fontId="3" fillId="7" borderId="5" xfId="2" applyFont="1" applyFill="1" applyBorder="1" applyAlignment="1" applyProtection="1">
      <alignment horizontal="left" vertical="center" wrapText="1"/>
      <protection locked="0"/>
    </xf>
    <xf numFmtId="42" fontId="2" fillId="7" borderId="7" xfId="2" applyFont="1" applyFill="1" applyBorder="1" applyAlignment="1" applyProtection="1">
      <alignment horizontal="center" vertical="center" wrapText="1"/>
      <protection locked="0"/>
    </xf>
    <xf numFmtId="42" fontId="3" fillId="7" borderId="5" xfId="2" applyFont="1" applyFill="1" applyBorder="1" applyAlignment="1" applyProtection="1">
      <alignment horizontal="left" vertical="center"/>
      <protection locked="0"/>
    </xf>
    <xf numFmtId="42" fontId="2" fillId="7" borderId="7" xfId="2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1" fontId="2" fillId="0" borderId="20" xfId="0" applyNumberFormat="1" applyFont="1" applyBorder="1" applyAlignment="1" applyProtection="1">
      <alignment horizontal="center" vertical="center" wrapText="1"/>
      <protection locked="0"/>
    </xf>
    <xf numFmtId="164" fontId="2" fillId="0" borderId="20" xfId="1" applyNumberFormat="1" applyFont="1" applyBorder="1" applyAlignment="1" applyProtection="1">
      <alignment horizontal="center" vertical="center" wrapText="1"/>
      <protection locked="0"/>
    </xf>
    <xf numFmtId="42" fontId="2" fillId="0" borderId="21" xfId="2" applyFont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42" fontId="3" fillId="7" borderId="19" xfId="2" applyFont="1" applyFill="1" applyBorder="1" applyAlignment="1" applyProtection="1">
      <alignment horizontal="left" vertical="center"/>
      <protection locked="0"/>
    </xf>
    <xf numFmtId="42" fontId="2" fillId="7" borderId="21" xfId="2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1" fontId="2" fillId="0" borderId="23" xfId="0" applyNumberFormat="1" applyFont="1" applyBorder="1" applyAlignment="1" applyProtection="1">
      <alignment horizontal="center" vertical="center" wrapText="1"/>
      <protection locked="0"/>
    </xf>
    <xf numFmtId="164" fontId="2" fillId="0" borderId="23" xfId="1" applyNumberFormat="1" applyFont="1" applyBorder="1" applyAlignment="1" applyProtection="1">
      <alignment horizontal="center" vertical="center" wrapText="1"/>
      <protection locked="0"/>
    </xf>
    <xf numFmtId="42" fontId="2" fillId="0" borderId="24" xfId="2" applyFont="1" applyBorder="1" applyAlignment="1" applyProtection="1">
      <alignment vertical="center"/>
      <protection locked="0"/>
    </xf>
    <xf numFmtId="1" fontId="2" fillId="0" borderId="31" xfId="0" applyNumberFormat="1" applyFont="1" applyBorder="1" applyAlignment="1" applyProtection="1">
      <alignment horizontal="center" vertical="center" wrapText="1"/>
      <protection locked="0"/>
    </xf>
    <xf numFmtId="164" fontId="2" fillId="0" borderId="31" xfId="1" applyNumberFormat="1" applyFont="1" applyBorder="1" applyAlignment="1" applyProtection="1">
      <alignment horizontal="center" vertical="center" wrapText="1"/>
      <protection locked="0"/>
    </xf>
    <xf numFmtId="42" fontId="2" fillId="0" borderId="32" xfId="2" applyFont="1" applyBorder="1" applyAlignment="1" applyProtection="1">
      <alignment vertical="center"/>
      <protection locked="0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30" xfId="0" applyFont="1" applyFill="1" applyBorder="1" applyAlignment="1" applyProtection="1">
      <alignment horizontal="center" vertical="center" wrapText="1"/>
      <protection locked="0"/>
    </xf>
    <xf numFmtId="0" fontId="2" fillId="0" borderId="3" xfId="1" applyNumberFormat="1" applyFont="1" applyBorder="1" applyAlignment="1" applyProtection="1">
      <alignment horizontal="center" vertical="center" wrapText="1"/>
      <protection locked="0"/>
    </xf>
    <xf numFmtId="164" fontId="2" fillId="0" borderId="4" xfId="1" applyNumberFormat="1" applyFont="1" applyBorder="1" applyAlignment="1" applyProtection="1">
      <alignment horizontal="center" vertical="center" wrapText="1"/>
      <protection locked="0"/>
    </xf>
    <xf numFmtId="0" fontId="2" fillId="0" borderId="20" xfId="1" applyNumberFormat="1" applyFont="1" applyBorder="1" applyAlignment="1" applyProtection="1">
      <alignment horizontal="center" vertical="center" wrapText="1"/>
      <protection locked="0"/>
    </xf>
    <xf numFmtId="164" fontId="2" fillId="0" borderId="21" xfId="1" applyNumberFormat="1" applyFont="1" applyBorder="1" applyAlignment="1" applyProtection="1">
      <alignment horizontal="center" vertical="center" wrapText="1"/>
      <protection locked="0"/>
    </xf>
    <xf numFmtId="0" fontId="14" fillId="2" borderId="15" xfId="0" applyFont="1" applyFill="1" applyBorder="1" applyAlignment="1" applyProtection="1">
      <alignment horizontal="center" vertical="center" wrapText="1"/>
      <protection locked="0"/>
    </xf>
    <xf numFmtId="0" fontId="6" fillId="4" borderId="26" xfId="0" applyFont="1" applyFill="1" applyBorder="1" applyAlignment="1" applyProtection="1">
      <alignment horizontal="right" vertical="center" wrapText="1"/>
      <protection locked="0"/>
    </xf>
    <xf numFmtId="0" fontId="6" fillId="4" borderId="23" xfId="0" applyFont="1" applyFill="1" applyBorder="1" applyAlignment="1" applyProtection="1">
      <alignment horizontal="right" vertical="center" wrapText="1"/>
      <protection locked="0"/>
    </xf>
    <xf numFmtId="164" fontId="6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6" fillId="5" borderId="19" xfId="0" applyFont="1" applyFill="1" applyBorder="1" applyAlignment="1" applyProtection="1">
      <alignment horizontal="right" vertical="center" wrapText="1"/>
      <protection locked="0"/>
    </xf>
    <xf numFmtId="0" fontId="6" fillId="5" borderId="20" xfId="0" applyFont="1" applyFill="1" applyBorder="1" applyAlignment="1" applyProtection="1">
      <alignment horizontal="right" vertical="center" wrapText="1"/>
      <protection locked="0"/>
    </xf>
    <xf numFmtId="164" fontId="8" fillId="5" borderId="21" xfId="0" applyNumberFormat="1" applyFont="1" applyFill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left" vertical="top"/>
    </xf>
    <xf numFmtId="0" fontId="2" fillId="3" borderId="9" xfId="0" applyFont="1" applyFill="1" applyBorder="1" applyAlignment="1" applyProtection="1">
      <alignment horizontal="left" vertical="top"/>
    </xf>
    <xf numFmtId="0" fontId="2" fillId="3" borderId="10" xfId="0" applyFont="1" applyFill="1" applyBorder="1" applyAlignment="1" applyProtection="1">
      <alignment horizontal="left" vertical="top"/>
    </xf>
    <xf numFmtId="0" fontId="5" fillId="3" borderId="8" xfId="0" applyFont="1" applyFill="1" applyBorder="1" applyAlignment="1" applyProtection="1">
      <alignment horizontal="left" vertical="top"/>
    </xf>
    <xf numFmtId="0" fontId="5" fillId="3" borderId="9" xfId="0" applyFont="1" applyFill="1" applyBorder="1" applyAlignment="1" applyProtection="1">
      <alignment horizontal="left" vertical="top"/>
    </xf>
    <xf numFmtId="0" fontId="5" fillId="3" borderId="10" xfId="0" applyFont="1" applyFill="1" applyBorder="1" applyAlignment="1" applyProtection="1">
      <alignment horizontal="left" vertical="top"/>
    </xf>
    <xf numFmtId="9" fontId="2" fillId="3" borderId="8" xfId="0" applyNumberFormat="1" applyFont="1" applyFill="1" applyBorder="1" applyAlignment="1" applyProtection="1">
      <alignment vertical="center"/>
    </xf>
    <xf numFmtId="9" fontId="2" fillId="3" borderId="9" xfId="0" applyNumberFormat="1" applyFont="1" applyFill="1" applyBorder="1" applyAlignment="1" applyProtection="1">
      <alignment horizontal="center" vertical="center"/>
    </xf>
    <xf numFmtId="9" fontId="2" fillId="3" borderId="10" xfId="0" applyNumberFormat="1" applyFont="1" applyFill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vertical="center"/>
    </xf>
    <xf numFmtId="0" fontId="2" fillId="3" borderId="36" xfId="0" applyFont="1" applyFill="1" applyBorder="1" applyAlignment="1" applyProtection="1">
      <alignment horizontal="left" vertical="top"/>
    </xf>
    <xf numFmtId="0" fontId="2" fillId="3" borderId="37" xfId="0" applyFont="1" applyFill="1" applyBorder="1" applyAlignment="1" applyProtection="1">
      <alignment horizontal="left" vertical="top"/>
    </xf>
    <xf numFmtId="0" fontId="2" fillId="3" borderId="38" xfId="0" applyFont="1" applyFill="1" applyBorder="1" applyAlignment="1" applyProtection="1">
      <alignment horizontal="left" vertical="top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1" fontId="3" fillId="2" borderId="17" xfId="0" applyNumberFormat="1" applyFont="1" applyFill="1" applyBorder="1" applyAlignment="1" applyProtection="1">
      <alignment horizontal="center" vertical="center" wrapText="1"/>
    </xf>
    <xf numFmtId="42" fontId="3" fillId="2" borderId="17" xfId="2" applyFont="1" applyFill="1" applyBorder="1" applyAlignment="1" applyProtection="1">
      <alignment horizontal="center" vertical="center" wrapText="1"/>
    </xf>
    <xf numFmtId="42" fontId="3" fillId="2" borderId="18" xfId="2" applyFont="1" applyFill="1" applyBorder="1" applyAlignment="1" applyProtection="1">
      <alignment horizontal="center" vertical="center" wrapText="1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rferias-my.sharepoint.com/personal/jennyc_corferias_com/Documents/REVENUE/COTIZACIONES/&#193;GORA/2024/Convenci&#243;n%20Anual%20de%20Boxeo%202025/Cotizador%20Convenci&#243;n%20Anual%20de%20Boxeo%202025%20V2.xlsm" TargetMode="External"/><Relationship Id="rId1" Type="http://schemas.openxmlformats.org/officeDocument/2006/relationships/externalLinkPath" Target="/personal/dsanchez_corferias_com/Documents/Documentos/01%20CORFERIAS/01%20Technical%20Production/2025/CCB/WBO/Presupuesto/&#193;gora/Cotizador%20Convenci&#243;n%20Anual%20de%20Boxeo%202025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 BD Espacios Medio día"/>
      <sheetName val=" BD Espacios FullDay"/>
      <sheetName val="BDA&amp;B"/>
      <sheetName val="BD Servicios"/>
      <sheetName val="Resumen cotiz"/>
      <sheetName val="Cálculos"/>
      <sheetName val="RESUMEN"/>
      <sheetName val="DETALLES"/>
      <sheetName val="DETALLE AV"/>
      <sheetName val="Hoja1"/>
      <sheetName val="REVIEW"/>
      <sheetName val="DETAILS"/>
      <sheetName val="COTIZADOR Tarimas"/>
      <sheetName val="Plataforma"/>
      <sheetName val="Alistamiento Sal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0B25A-9B65-4A2C-8002-D81409C995C3}">
  <sheetPr>
    <tabColor theme="9"/>
  </sheetPr>
  <dimension ref="A1:P286"/>
  <sheetViews>
    <sheetView topLeftCell="C269" zoomScale="70" zoomScaleNormal="70" zoomScaleSheetLayoutView="40" workbookViewId="0">
      <selection activeCell="D274" sqref="D274:L274"/>
    </sheetView>
  </sheetViews>
  <sheetFormatPr baseColWidth="10" defaultColWidth="11.42578125" defaultRowHeight="16.5" x14ac:dyDescent="0.25"/>
  <cols>
    <col min="1" max="1" width="6.42578125" style="1" hidden="1" customWidth="1"/>
    <col min="2" max="2" width="8.140625" style="1" hidden="1" customWidth="1"/>
    <col min="3" max="3" width="8.140625" style="1" customWidth="1"/>
    <col min="4" max="4" width="35.7109375" style="4" customWidth="1"/>
    <col min="5" max="5" width="146.7109375" style="47" customWidth="1"/>
    <col min="6" max="6" width="65" style="47" customWidth="1"/>
    <col min="7" max="7" width="15.42578125" style="48" customWidth="1"/>
    <col min="8" max="8" width="16.5703125" style="48" customWidth="1"/>
    <col min="9" max="9" width="11.140625" style="48" customWidth="1"/>
    <col min="10" max="10" width="15.85546875" style="4" customWidth="1"/>
    <col min="11" max="11" width="16.42578125" style="4" customWidth="1"/>
    <col min="12" max="12" width="23.85546875" style="4" customWidth="1"/>
    <col min="13" max="13" width="29.7109375" style="4" bestFit="1" customWidth="1"/>
    <col min="14" max="14" width="3.42578125" style="39" customWidth="1"/>
    <col min="15" max="15" width="25.7109375" style="39" bestFit="1" customWidth="1"/>
    <col min="16" max="16" width="12.42578125" style="39" customWidth="1"/>
    <col min="17" max="16384" width="11.42578125" style="1"/>
  </cols>
  <sheetData>
    <row r="1" spans="2:16" ht="51.75" customHeight="1" thickBot="1" x14ac:dyDescent="0.3">
      <c r="D1" s="2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</row>
    <row r="2" spans="2:16" x14ac:dyDescent="0.25">
      <c r="D2" s="53" t="s">
        <v>54</v>
      </c>
      <c r="E2" s="54"/>
      <c r="F2" s="54"/>
      <c r="G2" s="54"/>
      <c r="H2" s="54"/>
      <c r="I2" s="54"/>
      <c r="J2" s="54"/>
      <c r="K2" s="54"/>
      <c r="L2" s="54"/>
      <c r="M2" s="55"/>
      <c r="N2" s="6"/>
      <c r="O2" s="6"/>
      <c r="P2" s="6"/>
    </row>
    <row r="3" spans="2:16" x14ac:dyDescent="0.25">
      <c r="D3" s="56" t="s">
        <v>55</v>
      </c>
      <c r="E3" s="57"/>
      <c r="F3" s="57"/>
      <c r="G3" s="57"/>
      <c r="H3" s="57"/>
      <c r="I3" s="57"/>
      <c r="J3" s="57"/>
      <c r="K3" s="57"/>
      <c r="L3" s="57"/>
      <c r="M3" s="58"/>
      <c r="N3" s="6"/>
      <c r="O3" s="6"/>
      <c r="P3" s="6"/>
    </row>
    <row r="4" spans="2:16" x14ac:dyDescent="0.25">
      <c r="D4" s="59" t="s">
        <v>2</v>
      </c>
      <c r="E4" s="60" t="s">
        <v>154</v>
      </c>
      <c r="F4" s="60"/>
      <c r="G4" s="60"/>
      <c r="H4" s="60"/>
      <c r="I4" s="60"/>
      <c r="J4" s="60"/>
      <c r="K4" s="60"/>
      <c r="L4" s="60"/>
      <c r="M4" s="61"/>
      <c r="N4" s="8"/>
      <c r="O4" s="8"/>
      <c r="P4" s="8"/>
    </row>
    <row r="5" spans="2:16" x14ac:dyDescent="0.25">
      <c r="D5" s="62" t="s">
        <v>4</v>
      </c>
      <c r="E5" s="63" t="s">
        <v>170</v>
      </c>
      <c r="F5" s="63"/>
      <c r="G5" s="63"/>
      <c r="H5" s="63"/>
      <c r="I5" s="63"/>
      <c r="J5" s="63"/>
      <c r="K5" s="63"/>
      <c r="L5" s="63"/>
      <c r="M5" s="64"/>
      <c r="N5" s="9"/>
      <c r="O5" s="9"/>
      <c r="P5" s="9"/>
    </row>
    <row r="6" spans="2:16" x14ac:dyDescent="0.25">
      <c r="D6" s="62" t="s">
        <v>5</v>
      </c>
      <c r="E6" s="60">
        <v>2</v>
      </c>
      <c r="F6" s="60"/>
      <c r="G6" s="60"/>
      <c r="H6" s="60"/>
      <c r="I6" s="60"/>
      <c r="J6" s="60"/>
      <c r="K6" s="60"/>
      <c r="L6" s="60"/>
      <c r="M6" s="61"/>
      <c r="N6" s="8"/>
      <c r="O6" s="8"/>
      <c r="P6" s="8"/>
    </row>
    <row r="7" spans="2:16" x14ac:dyDescent="0.25">
      <c r="D7" s="65" t="s">
        <v>6</v>
      </c>
      <c r="E7" s="60">
        <v>3</v>
      </c>
      <c r="F7" s="60"/>
      <c r="G7" s="60"/>
      <c r="H7" s="60"/>
      <c r="I7" s="60"/>
      <c r="J7" s="60"/>
      <c r="K7" s="60"/>
      <c r="L7" s="60"/>
      <c r="M7" s="61"/>
      <c r="N7" s="8"/>
      <c r="O7" s="8"/>
      <c r="P7" s="8"/>
    </row>
    <row r="8" spans="2:16" x14ac:dyDescent="0.25">
      <c r="D8" s="65" t="s">
        <v>7</v>
      </c>
      <c r="E8" s="66">
        <v>0.5</v>
      </c>
      <c r="F8" s="66"/>
      <c r="G8" s="66"/>
      <c r="H8" s="66"/>
      <c r="I8" s="66"/>
      <c r="J8" s="66"/>
      <c r="K8" s="66"/>
      <c r="L8" s="66"/>
      <c r="M8" s="67"/>
      <c r="N8" s="10"/>
      <c r="O8" s="10"/>
      <c r="P8" s="10"/>
    </row>
    <row r="9" spans="2:16" x14ac:dyDescent="0.25">
      <c r="D9" s="68" t="s">
        <v>8</v>
      </c>
      <c r="E9" s="60" t="s">
        <v>56</v>
      </c>
      <c r="F9" s="60"/>
      <c r="G9" s="60"/>
      <c r="H9" s="60"/>
      <c r="I9" s="60"/>
      <c r="J9" s="60"/>
      <c r="K9" s="60"/>
      <c r="L9" s="60"/>
      <c r="M9" s="61"/>
      <c r="N9" s="8"/>
      <c r="O9" s="8"/>
      <c r="P9" s="8"/>
    </row>
    <row r="10" spans="2:16" ht="17.25" thickBot="1" x14ac:dyDescent="0.3">
      <c r="D10" s="69"/>
      <c r="E10" s="70"/>
      <c r="F10" s="70"/>
      <c r="G10" s="70"/>
      <c r="H10" s="70"/>
      <c r="I10" s="71"/>
      <c r="J10" s="70"/>
      <c r="K10" s="70"/>
      <c r="L10" s="70"/>
      <c r="M10" s="72"/>
      <c r="N10" s="4"/>
      <c r="O10" s="4"/>
      <c r="P10" s="4"/>
    </row>
    <row r="11" spans="2:16" ht="20.25" x14ac:dyDescent="0.25">
      <c r="D11" s="73" t="s">
        <v>10</v>
      </c>
      <c r="E11" s="74"/>
      <c r="F11" s="74"/>
      <c r="G11" s="74"/>
      <c r="H11" s="74"/>
      <c r="I11" s="74"/>
      <c r="J11" s="74"/>
      <c r="K11" s="74"/>
      <c r="L11" s="74"/>
      <c r="M11" s="75"/>
      <c r="N11" s="11"/>
      <c r="O11" s="12" t="s">
        <v>21</v>
      </c>
      <c r="P11" s="12"/>
    </row>
    <row r="12" spans="2:16" ht="33" x14ac:dyDescent="0.25">
      <c r="D12" s="76" t="s">
        <v>11</v>
      </c>
      <c r="E12" s="77" t="s">
        <v>12</v>
      </c>
      <c r="F12" s="77" t="s">
        <v>57</v>
      </c>
      <c r="G12" s="78" t="s">
        <v>14</v>
      </c>
      <c r="H12" s="78" t="s">
        <v>15</v>
      </c>
      <c r="I12" s="78" t="s">
        <v>16</v>
      </c>
      <c r="J12" s="79" t="s">
        <v>17</v>
      </c>
      <c r="K12" s="79" t="s">
        <v>18</v>
      </c>
      <c r="L12" s="79" t="s">
        <v>19</v>
      </c>
      <c r="M12" s="80" t="s">
        <v>20</v>
      </c>
      <c r="N12" s="13"/>
      <c r="O12" s="14" t="s">
        <v>58</v>
      </c>
      <c r="P12" s="15" t="s">
        <v>25</v>
      </c>
    </row>
    <row r="13" spans="2:16" x14ac:dyDescent="0.25">
      <c r="B13" s="16"/>
      <c r="C13" s="17"/>
      <c r="D13" s="56" t="s">
        <v>22</v>
      </c>
      <c r="E13" s="81" t="s">
        <v>59</v>
      </c>
      <c r="F13" s="18"/>
      <c r="G13" s="103">
        <v>48</v>
      </c>
      <c r="H13" s="103" t="s">
        <v>25</v>
      </c>
      <c r="I13" s="103">
        <f t="shared" ref="I13:I19" si="0">E$6</f>
        <v>2</v>
      </c>
      <c r="J13" s="19">
        <v>0</v>
      </c>
      <c r="K13" s="105">
        <f>G13*J13</f>
        <v>0</v>
      </c>
      <c r="L13" s="105">
        <f>K13*E$8</f>
        <v>0</v>
      </c>
      <c r="M13" s="106">
        <f>K13+L13*(E$6-1)</f>
        <v>0</v>
      </c>
      <c r="N13" s="21"/>
      <c r="O13" s="22" t="s">
        <v>26</v>
      </c>
      <c r="P13" s="23" t="s">
        <v>60</v>
      </c>
    </row>
    <row r="14" spans="2:16" x14ac:dyDescent="0.25">
      <c r="B14" s="16"/>
      <c r="C14" s="17"/>
      <c r="D14" s="56"/>
      <c r="E14" s="81" t="s">
        <v>61</v>
      </c>
      <c r="F14" s="18"/>
      <c r="G14" s="103">
        <v>15</v>
      </c>
      <c r="H14" s="103" t="s">
        <v>25</v>
      </c>
      <c r="I14" s="103">
        <f t="shared" si="0"/>
        <v>2</v>
      </c>
      <c r="J14" s="19">
        <v>0</v>
      </c>
      <c r="K14" s="105">
        <f t="shared" ref="K14:K28" si="1">G14*J14</f>
        <v>0</v>
      </c>
      <c r="L14" s="105">
        <f>K14*E$8</f>
        <v>0</v>
      </c>
      <c r="M14" s="106">
        <f>K14+L14*(E$6-1)</f>
        <v>0</v>
      </c>
      <c r="N14" s="21"/>
      <c r="O14" s="22" t="s">
        <v>29</v>
      </c>
      <c r="P14" s="23" t="s">
        <v>30</v>
      </c>
    </row>
    <row r="15" spans="2:16" x14ac:dyDescent="0.25">
      <c r="B15" s="16"/>
      <c r="C15" s="17"/>
      <c r="D15" s="56"/>
      <c r="E15" s="81" t="s">
        <v>62</v>
      </c>
      <c r="F15" s="18"/>
      <c r="G15" s="103">
        <v>12</v>
      </c>
      <c r="H15" s="103" t="s">
        <v>25</v>
      </c>
      <c r="I15" s="103">
        <f t="shared" si="0"/>
        <v>2</v>
      </c>
      <c r="J15" s="19"/>
      <c r="K15" s="105">
        <f t="shared" ref="K15" si="2">G15*J15</f>
        <v>0</v>
      </c>
      <c r="L15" s="105">
        <f t="shared" ref="L15" si="3">K15*E$8</f>
        <v>0</v>
      </c>
      <c r="M15" s="106">
        <f t="shared" ref="M15" si="4">K15+L15*(E$6-1)</f>
        <v>0</v>
      </c>
      <c r="N15" s="21"/>
      <c r="O15" s="22" t="s">
        <v>29</v>
      </c>
      <c r="P15" s="23" t="s">
        <v>30</v>
      </c>
    </row>
    <row r="16" spans="2:16" x14ac:dyDescent="0.25">
      <c r="B16" s="16"/>
      <c r="C16" s="17"/>
      <c r="D16" s="56"/>
      <c r="E16" s="81" t="s">
        <v>235</v>
      </c>
      <c r="F16" s="18"/>
      <c r="G16" s="103">
        <v>4</v>
      </c>
      <c r="H16" s="103" t="s">
        <v>25</v>
      </c>
      <c r="I16" s="103">
        <f t="shared" si="0"/>
        <v>2</v>
      </c>
      <c r="J16" s="19">
        <v>0</v>
      </c>
      <c r="K16" s="105">
        <f>G16*J16</f>
        <v>0</v>
      </c>
      <c r="L16" s="105">
        <f>K16*E$8</f>
        <v>0</v>
      </c>
      <c r="M16" s="106">
        <f>K16+L16*(E$6-1)</f>
        <v>0</v>
      </c>
      <c r="N16" s="24"/>
      <c r="O16" s="25" t="s">
        <v>29</v>
      </c>
      <c r="P16" s="26" t="s">
        <v>30</v>
      </c>
    </row>
    <row r="17" spans="2:16" x14ac:dyDescent="0.25">
      <c r="B17" s="16"/>
      <c r="C17" s="17"/>
      <c r="D17" s="56"/>
      <c r="E17" s="81" t="s">
        <v>236</v>
      </c>
      <c r="F17" s="18"/>
      <c r="G17" s="103">
        <v>12</v>
      </c>
      <c r="H17" s="103" t="s">
        <v>25</v>
      </c>
      <c r="I17" s="103">
        <f t="shared" si="0"/>
        <v>2</v>
      </c>
      <c r="J17" s="19">
        <v>0</v>
      </c>
      <c r="K17" s="105">
        <f>G17*J17</f>
        <v>0</v>
      </c>
      <c r="L17" s="105">
        <f>K17*E$8</f>
        <v>0</v>
      </c>
      <c r="M17" s="106">
        <f>K17+L17*(E$6-1)</f>
        <v>0</v>
      </c>
      <c r="N17" s="24"/>
      <c r="O17" s="25" t="s">
        <v>29</v>
      </c>
      <c r="P17" s="26" t="s">
        <v>30</v>
      </c>
    </row>
    <row r="18" spans="2:16" x14ac:dyDescent="0.25">
      <c r="B18" s="16"/>
      <c r="C18" s="17"/>
      <c r="D18" s="56"/>
      <c r="E18" s="81" t="s">
        <v>63</v>
      </c>
      <c r="F18" s="18"/>
      <c r="G18" s="103">
        <v>18</v>
      </c>
      <c r="H18" s="103" t="s">
        <v>25</v>
      </c>
      <c r="I18" s="103">
        <f t="shared" si="0"/>
        <v>2</v>
      </c>
      <c r="J18" s="19">
        <v>0</v>
      </c>
      <c r="K18" s="105">
        <f t="shared" si="1"/>
        <v>0</v>
      </c>
      <c r="L18" s="105">
        <f>K18*E$8</f>
        <v>0</v>
      </c>
      <c r="M18" s="106">
        <f>K18+L18*(E$6-1)</f>
        <v>0</v>
      </c>
      <c r="N18" s="21"/>
      <c r="O18" s="22" t="s">
        <v>33</v>
      </c>
      <c r="P18" s="23" t="s">
        <v>34</v>
      </c>
    </row>
    <row r="19" spans="2:16" x14ac:dyDescent="0.25">
      <c r="B19" s="16"/>
      <c r="C19" s="17"/>
      <c r="D19" s="56"/>
      <c r="E19" s="81" t="s">
        <v>64</v>
      </c>
      <c r="F19" s="18"/>
      <c r="G19" s="103">
        <v>7</v>
      </c>
      <c r="H19" s="103" t="s">
        <v>30</v>
      </c>
      <c r="I19" s="103">
        <f t="shared" si="0"/>
        <v>2</v>
      </c>
      <c r="J19" s="19">
        <v>0</v>
      </c>
      <c r="K19" s="105">
        <f t="shared" si="1"/>
        <v>0</v>
      </c>
      <c r="L19" s="105">
        <f>K19*E$8</f>
        <v>0</v>
      </c>
      <c r="M19" s="106">
        <f>K19+L19*(E$6-1)</f>
        <v>0</v>
      </c>
      <c r="N19" s="21"/>
      <c r="O19" s="22" t="s">
        <v>35</v>
      </c>
      <c r="P19" s="23" t="s">
        <v>36</v>
      </c>
    </row>
    <row r="20" spans="2:16" x14ac:dyDescent="0.25">
      <c r="B20" s="16"/>
      <c r="C20" s="17"/>
      <c r="D20" s="56"/>
      <c r="E20" s="81" t="s">
        <v>65</v>
      </c>
      <c r="F20" s="18"/>
      <c r="G20" s="103">
        <v>27.166666666666668</v>
      </c>
      <c r="H20" s="103" t="s">
        <v>30</v>
      </c>
      <c r="I20" s="103">
        <f t="shared" ref="I20" si="5">E$6</f>
        <v>2</v>
      </c>
      <c r="J20" s="19">
        <v>0</v>
      </c>
      <c r="K20" s="105">
        <f t="shared" si="1"/>
        <v>0</v>
      </c>
      <c r="L20" s="105">
        <f t="shared" ref="L20" si="6">K20*E$8</f>
        <v>0</v>
      </c>
      <c r="M20" s="106">
        <f t="shared" ref="M20" si="7">K20+L20*(E$6-1)</f>
        <v>0</v>
      </c>
      <c r="N20" s="21"/>
      <c r="O20" s="22" t="s">
        <v>37</v>
      </c>
      <c r="P20" s="23" t="s">
        <v>38</v>
      </c>
    </row>
    <row r="21" spans="2:16" x14ac:dyDescent="0.25">
      <c r="B21" s="16"/>
      <c r="C21" s="17"/>
      <c r="D21" s="56"/>
      <c r="E21" s="81" t="s">
        <v>232</v>
      </c>
      <c r="F21" s="18"/>
      <c r="G21" s="103">
        <v>108</v>
      </c>
      <c r="H21" s="103" t="s">
        <v>27</v>
      </c>
      <c r="I21" s="103">
        <f t="shared" ref="I21:I53" si="8">E$6</f>
        <v>2</v>
      </c>
      <c r="J21" s="19">
        <v>0</v>
      </c>
      <c r="K21" s="105">
        <f t="shared" si="1"/>
        <v>0</v>
      </c>
      <c r="L21" s="105">
        <f t="shared" ref="L21:L26" si="9">K21*E$8</f>
        <v>0</v>
      </c>
      <c r="M21" s="106">
        <f>K21+L21*(E$6-1)</f>
        <v>0</v>
      </c>
      <c r="N21" s="21"/>
      <c r="O21" s="22" t="s">
        <v>41</v>
      </c>
      <c r="P21" s="23" t="s">
        <v>42</v>
      </c>
    </row>
    <row r="22" spans="2:16" x14ac:dyDescent="0.25">
      <c r="B22" s="16"/>
      <c r="C22" s="17"/>
      <c r="D22" s="56"/>
      <c r="E22" s="81" t="s">
        <v>66</v>
      </c>
      <c r="F22" s="18"/>
      <c r="G22" s="103">
        <v>1</v>
      </c>
      <c r="H22" s="103" t="s">
        <v>30</v>
      </c>
      <c r="I22" s="103">
        <f t="shared" si="8"/>
        <v>2</v>
      </c>
      <c r="J22" s="19">
        <v>0</v>
      </c>
      <c r="K22" s="105">
        <f t="shared" si="1"/>
        <v>0</v>
      </c>
      <c r="L22" s="105">
        <f t="shared" si="9"/>
        <v>0</v>
      </c>
      <c r="M22" s="106">
        <f t="shared" ref="M22:M26" si="10">K22+L22*(E$6-1)</f>
        <v>0</v>
      </c>
      <c r="N22" s="21"/>
      <c r="O22" s="21"/>
      <c r="P22" s="21"/>
    </row>
    <row r="23" spans="2:16" x14ac:dyDescent="0.25">
      <c r="B23" s="16"/>
      <c r="C23" s="17"/>
      <c r="D23" s="56"/>
      <c r="E23" s="81" t="s">
        <v>67</v>
      </c>
      <c r="F23" s="18"/>
      <c r="G23" s="103">
        <v>4</v>
      </c>
      <c r="H23" s="103" t="s">
        <v>30</v>
      </c>
      <c r="I23" s="103">
        <f t="shared" si="8"/>
        <v>2</v>
      </c>
      <c r="J23" s="19">
        <v>0</v>
      </c>
      <c r="K23" s="105">
        <f t="shared" si="1"/>
        <v>0</v>
      </c>
      <c r="L23" s="105">
        <f t="shared" si="9"/>
        <v>0</v>
      </c>
      <c r="M23" s="106">
        <f t="shared" si="10"/>
        <v>0</v>
      </c>
      <c r="N23" s="21"/>
      <c r="O23" s="21"/>
      <c r="P23" s="21"/>
    </row>
    <row r="24" spans="2:16" x14ac:dyDescent="0.25">
      <c r="B24" s="16"/>
      <c r="C24" s="17"/>
      <c r="D24" s="56"/>
      <c r="E24" s="81" t="s">
        <v>68</v>
      </c>
      <c r="F24" s="18"/>
      <c r="G24" s="103">
        <v>1</v>
      </c>
      <c r="H24" s="103" t="s">
        <v>30</v>
      </c>
      <c r="I24" s="103">
        <f t="shared" si="8"/>
        <v>2</v>
      </c>
      <c r="J24" s="19">
        <v>0</v>
      </c>
      <c r="K24" s="105">
        <f t="shared" si="1"/>
        <v>0</v>
      </c>
      <c r="L24" s="105">
        <f t="shared" si="9"/>
        <v>0</v>
      </c>
      <c r="M24" s="106">
        <f t="shared" si="10"/>
        <v>0</v>
      </c>
      <c r="N24" s="21"/>
      <c r="O24" s="21"/>
      <c r="P24" s="21"/>
    </row>
    <row r="25" spans="2:16" x14ac:dyDescent="0.25">
      <c r="B25" s="16"/>
      <c r="C25" s="17"/>
      <c r="D25" s="56"/>
      <c r="E25" s="81" t="s">
        <v>69</v>
      </c>
      <c r="F25" s="18"/>
      <c r="G25" s="103">
        <v>36</v>
      </c>
      <c r="H25" s="103" t="s">
        <v>27</v>
      </c>
      <c r="I25" s="103">
        <f t="shared" si="8"/>
        <v>2</v>
      </c>
      <c r="J25" s="19">
        <v>0</v>
      </c>
      <c r="K25" s="105">
        <f t="shared" si="1"/>
        <v>0</v>
      </c>
      <c r="L25" s="105">
        <f t="shared" si="9"/>
        <v>0</v>
      </c>
      <c r="M25" s="106">
        <f t="shared" si="10"/>
        <v>0</v>
      </c>
      <c r="N25" s="21"/>
      <c r="O25" s="21"/>
      <c r="P25" s="21"/>
    </row>
    <row r="26" spans="2:16" x14ac:dyDescent="0.25">
      <c r="B26" s="16"/>
      <c r="C26" s="17"/>
      <c r="D26" s="56"/>
      <c r="E26" s="81" t="s">
        <v>70</v>
      </c>
      <c r="F26" s="18"/>
      <c r="G26" s="103">
        <v>144</v>
      </c>
      <c r="H26" s="103" t="s">
        <v>25</v>
      </c>
      <c r="I26" s="103">
        <f t="shared" si="8"/>
        <v>2</v>
      </c>
      <c r="J26" s="19">
        <v>0</v>
      </c>
      <c r="K26" s="105">
        <f t="shared" si="1"/>
        <v>0</v>
      </c>
      <c r="L26" s="105">
        <f t="shared" si="9"/>
        <v>0</v>
      </c>
      <c r="M26" s="106">
        <f t="shared" si="10"/>
        <v>0</v>
      </c>
      <c r="N26" s="21"/>
      <c r="O26" s="21"/>
      <c r="P26" s="21"/>
    </row>
    <row r="27" spans="2:16" x14ac:dyDescent="0.25">
      <c r="B27" s="16"/>
      <c r="C27" s="17"/>
      <c r="D27" s="56"/>
      <c r="E27" s="81" t="s">
        <v>71</v>
      </c>
      <c r="F27" s="18"/>
      <c r="G27" s="103">
        <v>93</v>
      </c>
      <c r="H27" s="103" t="s">
        <v>25</v>
      </c>
      <c r="I27" s="103">
        <f t="shared" ref="I27" si="11">E$6</f>
        <v>2</v>
      </c>
      <c r="J27" s="19">
        <v>0</v>
      </c>
      <c r="K27" s="105">
        <f t="shared" ref="K27" si="12">G27*J27</f>
        <v>0</v>
      </c>
      <c r="L27" s="105">
        <f t="shared" ref="L27" si="13">K27*E$8</f>
        <v>0</v>
      </c>
      <c r="M27" s="106">
        <f t="shared" ref="M27" si="14">K27+L27*(E$6-1)</f>
        <v>0</v>
      </c>
      <c r="N27" s="21"/>
      <c r="O27" s="21"/>
      <c r="P27" s="21"/>
    </row>
    <row r="28" spans="2:16" x14ac:dyDescent="0.25">
      <c r="B28" s="16"/>
      <c r="C28" s="17"/>
      <c r="D28" s="56"/>
      <c r="E28" s="81" t="s">
        <v>72</v>
      </c>
      <c r="F28" s="18"/>
      <c r="G28" s="103">
        <v>52</v>
      </c>
      <c r="H28" s="103" t="s">
        <v>25</v>
      </c>
      <c r="I28" s="103">
        <f t="shared" si="8"/>
        <v>2</v>
      </c>
      <c r="J28" s="19">
        <v>0</v>
      </c>
      <c r="K28" s="105">
        <f t="shared" si="1"/>
        <v>0</v>
      </c>
      <c r="L28" s="105">
        <f>K28*E$8</f>
        <v>0</v>
      </c>
      <c r="M28" s="106">
        <f>K28+L28*(E$6-1)</f>
        <v>0</v>
      </c>
      <c r="N28" s="21"/>
      <c r="O28" s="21"/>
      <c r="P28" s="21"/>
    </row>
    <row r="29" spans="2:16" x14ac:dyDescent="0.25">
      <c r="B29" s="16"/>
      <c r="C29" s="17"/>
      <c r="D29" s="56" t="s">
        <v>73</v>
      </c>
      <c r="E29" s="81" t="s">
        <v>74</v>
      </c>
      <c r="F29" s="18"/>
      <c r="G29" s="103">
        <v>56</v>
      </c>
      <c r="H29" s="103" t="s">
        <v>27</v>
      </c>
      <c r="I29" s="103">
        <f t="shared" si="8"/>
        <v>2</v>
      </c>
      <c r="J29" s="19">
        <v>0</v>
      </c>
      <c r="K29" s="105">
        <f>G29*J29</f>
        <v>0</v>
      </c>
      <c r="L29" s="105">
        <f>K29*E$8</f>
        <v>0</v>
      </c>
      <c r="M29" s="106">
        <f>K29+L29*(E$6-1)</f>
        <v>0</v>
      </c>
      <c r="N29" s="21"/>
      <c r="O29" s="21"/>
      <c r="P29" s="21"/>
    </row>
    <row r="30" spans="2:16" x14ac:dyDescent="0.25">
      <c r="B30" s="16"/>
      <c r="C30" s="17"/>
      <c r="D30" s="56"/>
      <c r="E30" s="81" t="s">
        <v>75</v>
      </c>
      <c r="F30" s="18"/>
      <c r="G30" s="103">
        <v>22</v>
      </c>
      <c r="H30" s="103" t="s">
        <v>27</v>
      </c>
      <c r="I30" s="103">
        <f t="shared" ref="I30" si="15">E$6</f>
        <v>2</v>
      </c>
      <c r="J30" s="19">
        <v>0</v>
      </c>
      <c r="K30" s="105">
        <f t="shared" ref="K30:K72" si="16">G30*J30</f>
        <v>0</v>
      </c>
      <c r="L30" s="105">
        <f t="shared" ref="L30" si="17">K30*E$8</f>
        <v>0</v>
      </c>
      <c r="M30" s="106">
        <f t="shared" ref="M30" si="18">K30+L30*(E$6-1)</f>
        <v>0</v>
      </c>
      <c r="N30" s="21"/>
      <c r="O30" s="21"/>
      <c r="P30" s="21"/>
    </row>
    <row r="31" spans="2:16" x14ac:dyDescent="0.25">
      <c r="B31" s="16"/>
      <c r="C31" s="17"/>
      <c r="D31" s="56"/>
      <c r="E31" s="81" t="s">
        <v>76</v>
      </c>
      <c r="F31" s="18"/>
      <c r="G31" s="103">
        <v>21</v>
      </c>
      <c r="H31" s="103" t="s">
        <v>27</v>
      </c>
      <c r="I31" s="103">
        <f t="shared" si="8"/>
        <v>2</v>
      </c>
      <c r="J31" s="19">
        <v>0</v>
      </c>
      <c r="K31" s="105">
        <f t="shared" si="16"/>
        <v>0</v>
      </c>
      <c r="L31" s="105">
        <f>K31*E$8</f>
        <v>0</v>
      </c>
      <c r="M31" s="106">
        <f>K31+L31*(E$6-1)</f>
        <v>0</v>
      </c>
      <c r="N31" s="21"/>
      <c r="O31" s="21"/>
      <c r="P31" s="21"/>
    </row>
    <row r="32" spans="2:16" x14ac:dyDescent="0.25">
      <c r="B32" s="16"/>
      <c r="C32" s="17"/>
      <c r="D32" s="56"/>
      <c r="E32" s="81" t="s">
        <v>77</v>
      </c>
      <c r="F32" s="18"/>
      <c r="G32" s="103">
        <v>25</v>
      </c>
      <c r="H32" s="103" t="s">
        <v>27</v>
      </c>
      <c r="I32" s="103">
        <f t="shared" ref="I32" si="19">E$6</f>
        <v>2</v>
      </c>
      <c r="J32" s="19">
        <v>0</v>
      </c>
      <c r="K32" s="105">
        <f t="shared" si="16"/>
        <v>0</v>
      </c>
      <c r="L32" s="105">
        <f t="shared" ref="L32" si="20">K32*E$8</f>
        <v>0</v>
      </c>
      <c r="M32" s="106">
        <f t="shared" ref="M32" si="21">K32+L32*(E$6-1)</f>
        <v>0</v>
      </c>
      <c r="N32" s="21"/>
      <c r="O32" s="21"/>
      <c r="P32" s="21"/>
    </row>
    <row r="33" spans="2:16" x14ac:dyDescent="0.25">
      <c r="B33" s="16"/>
      <c r="C33" s="17"/>
      <c r="D33" s="56"/>
      <c r="E33" s="81" t="s">
        <v>78</v>
      </c>
      <c r="F33" s="18"/>
      <c r="G33" s="103">
        <v>22.5</v>
      </c>
      <c r="H33" s="103" t="s">
        <v>27</v>
      </c>
      <c r="I33" s="103">
        <f t="shared" ref="I33" si="22">E$6</f>
        <v>2</v>
      </c>
      <c r="J33" s="19">
        <v>0</v>
      </c>
      <c r="K33" s="105">
        <f t="shared" si="16"/>
        <v>0</v>
      </c>
      <c r="L33" s="105">
        <f t="shared" ref="L33" si="23">K33*E$8</f>
        <v>0</v>
      </c>
      <c r="M33" s="106">
        <f t="shared" ref="M33" si="24">K33+L33*(E$6-1)</f>
        <v>0</v>
      </c>
      <c r="N33" s="21"/>
      <c r="O33" s="21"/>
      <c r="P33" s="21"/>
    </row>
    <row r="34" spans="2:16" x14ac:dyDescent="0.25">
      <c r="B34" s="16"/>
      <c r="C34" s="17"/>
      <c r="D34" s="56"/>
      <c r="E34" s="81" t="s">
        <v>79</v>
      </c>
      <c r="F34" s="18"/>
      <c r="G34" s="103">
        <v>4</v>
      </c>
      <c r="H34" s="103" t="s">
        <v>40</v>
      </c>
      <c r="I34" s="103">
        <f t="shared" si="8"/>
        <v>2</v>
      </c>
      <c r="J34" s="19">
        <v>0</v>
      </c>
      <c r="K34" s="105">
        <f t="shared" si="16"/>
        <v>0</v>
      </c>
      <c r="L34" s="105">
        <f t="shared" ref="L34:L40" si="25">K34*E$8</f>
        <v>0</v>
      </c>
      <c r="M34" s="106">
        <f t="shared" ref="M34:M40" si="26">K34+L34*(E$6-1)</f>
        <v>0</v>
      </c>
      <c r="N34" s="21"/>
      <c r="O34" s="21"/>
      <c r="P34" s="21"/>
    </row>
    <row r="35" spans="2:16" x14ac:dyDescent="0.25">
      <c r="B35" s="16"/>
      <c r="C35" s="17"/>
      <c r="D35" s="56"/>
      <c r="E35" s="81" t="s">
        <v>80</v>
      </c>
      <c r="F35" s="18"/>
      <c r="G35" s="103">
        <v>2</v>
      </c>
      <c r="H35" s="103" t="s">
        <v>40</v>
      </c>
      <c r="I35" s="103">
        <f t="shared" si="8"/>
        <v>2</v>
      </c>
      <c r="J35" s="19">
        <v>0</v>
      </c>
      <c r="K35" s="105">
        <f t="shared" si="16"/>
        <v>0</v>
      </c>
      <c r="L35" s="105">
        <f t="shared" si="25"/>
        <v>0</v>
      </c>
      <c r="M35" s="106">
        <f t="shared" si="26"/>
        <v>0</v>
      </c>
      <c r="N35" s="21"/>
      <c r="O35" s="21"/>
      <c r="P35" s="21"/>
    </row>
    <row r="36" spans="2:16" x14ac:dyDescent="0.25">
      <c r="B36" s="16"/>
      <c r="C36" s="17"/>
      <c r="D36" s="56"/>
      <c r="E36" s="81" t="s">
        <v>81</v>
      </c>
      <c r="F36" s="18"/>
      <c r="G36" s="103">
        <v>2</v>
      </c>
      <c r="H36" s="103" t="s">
        <v>40</v>
      </c>
      <c r="I36" s="103">
        <f t="shared" si="8"/>
        <v>2</v>
      </c>
      <c r="J36" s="19">
        <v>0</v>
      </c>
      <c r="K36" s="105">
        <f t="shared" si="16"/>
        <v>0</v>
      </c>
      <c r="L36" s="105">
        <f t="shared" si="25"/>
        <v>0</v>
      </c>
      <c r="M36" s="106">
        <f t="shared" si="26"/>
        <v>0</v>
      </c>
      <c r="N36" s="21"/>
      <c r="O36" s="21"/>
      <c r="P36" s="21"/>
    </row>
    <row r="37" spans="2:16" x14ac:dyDescent="0.25">
      <c r="B37" s="27"/>
      <c r="C37" s="17"/>
      <c r="D37" s="56" t="s">
        <v>39</v>
      </c>
      <c r="E37" s="81" t="s">
        <v>82</v>
      </c>
      <c r="F37" s="18"/>
      <c r="G37" s="103">
        <v>12</v>
      </c>
      <c r="H37" s="103" t="s">
        <v>40</v>
      </c>
      <c r="I37" s="103">
        <f t="shared" si="8"/>
        <v>2</v>
      </c>
      <c r="J37" s="19">
        <v>0</v>
      </c>
      <c r="K37" s="105">
        <f t="shared" si="16"/>
        <v>0</v>
      </c>
      <c r="L37" s="105">
        <f t="shared" si="25"/>
        <v>0</v>
      </c>
      <c r="M37" s="106">
        <f t="shared" si="26"/>
        <v>0</v>
      </c>
      <c r="N37" s="21"/>
      <c r="O37" s="21"/>
      <c r="P37" s="21"/>
    </row>
    <row r="38" spans="2:16" x14ac:dyDescent="0.25">
      <c r="B38" s="27"/>
      <c r="C38" s="17"/>
      <c r="D38" s="56"/>
      <c r="E38" s="81" t="s">
        <v>83</v>
      </c>
      <c r="F38" s="18"/>
      <c r="G38" s="103">
        <v>6</v>
      </c>
      <c r="H38" s="103" t="s">
        <v>40</v>
      </c>
      <c r="I38" s="103">
        <f t="shared" si="8"/>
        <v>2</v>
      </c>
      <c r="J38" s="19">
        <v>0</v>
      </c>
      <c r="K38" s="105">
        <f t="shared" si="16"/>
        <v>0</v>
      </c>
      <c r="L38" s="105">
        <f t="shared" si="25"/>
        <v>0</v>
      </c>
      <c r="M38" s="106">
        <f t="shared" si="26"/>
        <v>0</v>
      </c>
      <c r="N38" s="21"/>
      <c r="O38" s="21"/>
      <c r="P38" s="21"/>
    </row>
    <row r="39" spans="2:16" x14ac:dyDescent="0.25">
      <c r="B39" s="27"/>
      <c r="C39" s="17"/>
      <c r="D39" s="56"/>
      <c r="E39" s="81" t="s">
        <v>84</v>
      </c>
      <c r="F39" s="18"/>
      <c r="G39" s="103">
        <v>4</v>
      </c>
      <c r="H39" s="103" t="s">
        <v>40</v>
      </c>
      <c r="I39" s="103">
        <f t="shared" si="8"/>
        <v>2</v>
      </c>
      <c r="J39" s="19">
        <v>0</v>
      </c>
      <c r="K39" s="105">
        <f t="shared" si="16"/>
        <v>0</v>
      </c>
      <c r="L39" s="105">
        <f t="shared" si="25"/>
        <v>0</v>
      </c>
      <c r="M39" s="106">
        <f t="shared" si="26"/>
        <v>0</v>
      </c>
      <c r="N39" s="21"/>
      <c r="O39" s="21"/>
      <c r="P39" s="21"/>
    </row>
    <row r="40" spans="2:16" x14ac:dyDescent="0.25">
      <c r="B40" s="27"/>
      <c r="C40" s="17"/>
      <c r="D40" s="56"/>
      <c r="E40" s="81" t="s">
        <v>85</v>
      </c>
      <c r="F40" s="18"/>
      <c r="G40" s="103">
        <v>6</v>
      </c>
      <c r="H40" s="103" t="s">
        <v>40</v>
      </c>
      <c r="I40" s="103">
        <f t="shared" si="8"/>
        <v>2</v>
      </c>
      <c r="J40" s="19">
        <v>0</v>
      </c>
      <c r="K40" s="105">
        <f t="shared" si="16"/>
        <v>0</v>
      </c>
      <c r="L40" s="105">
        <f t="shared" si="25"/>
        <v>0</v>
      </c>
      <c r="M40" s="106">
        <f t="shared" si="26"/>
        <v>0</v>
      </c>
      <c r="N40" s="21"/>
      <c r="O40" s="21"/>
      <c r="P40" s="21"/>
    </row>
    <row r="41" spans="2:16" x14ac:dyDescent="0.25">
      <c r="B41" s="27"/>
      <c r="C41" s="17"/>
      <c r="D41" s="56"/>
      <c r="E41" s="81" t="s">
        <v>86</v>
      </c>
      <c r="F41" s="18"/>
      <c r="G41" s="103">
        <v>8</v>
      </c>
      <c r="H41" s="103" t="s">
        <v>40</v>
      </c>
      <c r="I41" s="103">
        <f t="shared" ref="I41" si="27">E$6</f>
        <v>2</v>
      </c>
      <c r="J41" s="19">
        <v>0</v>
      </c>
      <c r="K41" s="105">
        <f t="shared" si="16"/>
        <v>0</v>
      </c>
      <c r="L41" s="105">
        <f t="shared" ref="L41" si="28">K41*E$8</f>
        <v>0</v>
      </c>
      <c r="M41" s="106">
        <f t="shared" ref="M41" si="29">K41+L41*(E$6-1)</f>
        <v>0</v>
      </c>
      <c r="N41" s="21"/>
      <c r="O41" s="21"/>
      <c r="P41" s="21"/>
    </row>
    <row r="42" spans="2:16" x14ac:dyDescent="0.25">
      <c r="B42" s="27"/>
      <c r="C42" s="17"/>
      <c r="D42" s="56"/>
      <c r="E42" s="81" t="s">
        <v>87</v>
      </c>
      <c r="F42" s="18"/>
      <c r="G42" s="103">
        <v>4</v>
      </c>
      <c r="H42" s="103" t="s">
        <v>40</v>
      </c>
      <c r="I42" s="103">
        <f t="shared" ref="I42:I47" si="30">E$6</f>
        <v>2</v>
      </c>
      <c r="J42" s="19">
        <v>0</v>
      </c>
      <c r="K42" s="105">
        <f t="shared" si="16"/>
        <v>0</v>
      </c>
      <c r="L42" s="105">
        <f t="shared" ref="L42:L47" si="31">K42*E$8</f>
        <v>0</v>
      </c>
      <c r="M42" s="106">
        <f t="shared" ref="M42:M47" si="32">K42+L42*(E$6-1)</f>
        <v>0</v>
      </c>
      <c r="N42" s="21"/>
      <c r="O42" s="21"/>
      <c r="P42" s="21"/>
    </row>
    <row r="43" spans="2:16" x14ac:dyDescent="0.25">
      <c r="B43" s="27"/>
      <c r="C43" s="17"/>
      <c r="D43" s="56"/>
      <c r="E43" s="81" t="s">
        <v>88</v>
      </c>
      <c r="F43" s="18"/>
      <c r="G43" s="103">
        <v>2</v>
      </c>
      <c r="H43" s="103" t="s">
        <v>40</v>
      </c>
      <c r="I43" s="103">
        <f t="shared" ref="I43" si="33">E$6</f>
        <v>2</v>
      </c>
      <c r="J43" s="19">
        <v>0</v>
      </c>
      <c r="K43" s="105">
        <f t="shared" si="16"/>
        <v>0</v>
      </c>
      <c r="L43" s="105">
        <f t="shared" ref="L43" si="34">K43*E$8</f>
        <v>0</v>
      </c>
      <c r="M43" s="106">
        <f t="shared" ref="M43" si="35">K43+L43*(E$6-1)</f>
        <v>0</v>
      </c>
      <c r="N43" s="21"/>
      <c r="O43" s="21"/>
      <c r="P43" s="21"/>
    </row>
    <row r="44" spans="2:16" x14ac:dyDescent="0.25">
      <c r="B44" s="27"/>
      <c r="C44" s="17"/>
      <c r="D44" s="56"/>
      <c r="E44" s="81" t="s">
        <v>89</v>
      </c>
      <c r="F44" s="18"/>
      <c r="G44" s="103">
        <v>2</v>
      </c>
      <c r="H44" s="103" t="s">
        <v>40</v>
      </c>
      <c r="I44" s="103">
        <f t="shared" ref="I44" si="36">E$6</f>
        <v>2</v>
      </c>
      <c r="J44" s="19">
        <v>0</v>
      </c>
      <c r="K44" s="105">
        <f t="shared" si="16"/>
        <v>0</v>
      </c>
      <c r="L44" s="105">
        <f t="shared" ref="L44" si="37">K44*E$8</f>
        <v>0</v>
      </c>
      <c r="M44" s="106">
        <f t="shared" ref="M44" si="38">K44+L44*(E$6-1)</f>
        <v>0</v>
      </c>
      <c r="N44" s="21"/>
      <c r="O44" s="21"/>
      <c r="P44" s="21"/>
    </row>
    <row r="45" spans="2:16" x14ac:dyDescent="0.25">
      <c r="B45" s="27"/>
      <c r="C45" s="17"/>
      <c r="D45" s="56"/>
      <c r="E45" s="81" t="s">
        <v>90</v>
      </c>
      <c r="F45" s="18"/>
      <c r="G45" s="103">
        <v>2</v>
      </c>
      <c r="H45" s="103" t="s">
        <v>40</v>
      </c>
      <c r="I45" s="103">
        <f t="shared" ref="I45" si="39">E$6</f>
        <v>2</v>
      </c>
      <c r="J45" s="19">
        <v>0</v>
      </c>
      <c r="K45" s="105">
        <f t="shared" si="16"/>
        <v>0</v>
      </c>
      <c r="L45" s="105">
        <f t="shared" ref="L45" si="40">K45*E$8</f>
        <v>0</v>
      </c>
      <c r="M45" s="106">
        <f t="shared" ref="M45" si="41">K45+L45*(E$6-1)</f>
        <v>0</v>
      </c>
      <c r="N45" s="21"/>
      <c r="O45" s="21"/>
      <c r="P45" s="21"/>
    </row>
    <row r="46" spans="2:16" x14ac:dyDescent="0.25">
      <c r="B46" s="27"/>
      <c r="C46" s="17"/>
      <c r="D46" s="56"/>
      <c r="E46" s="81" t="s">
        <v>91</v>
      </c>
      <c r="F46" s="18"/>
      <c r="G46" s="103">
        <v>18</v>
      </c>
      <c r="H46" s="103" t="s">
        <v>40</v>
      </c>
      <c r="I46" s="103">
        <f t="shared" si="30"/>
        <v>2</v>
      </c>
      <c r="J46" s="19">
        <v>0</v>
      </c>
      <c r="K46" s="105">
        <f t="shared" si="16"/>
        <v>0</v>
      </c>
      <c r="L46" s="105">
        <f t="shared" si="31"/>
        <v>0</v>
      </c>
      <c r="M46" s="106">
        <f t="shared" si="32"/>
        <v>0</v>
      </c>
      <c r="N46" s="21"/>
      <c r="O46" s="21"/>
      <c r="P46" s="21"/>
    </row>
    <row r="47" spans="2:16" x14ac:dyDescent="0.25">
      <c r="B47" s="27"/>
      <c r="C47" s="17"/>
      <c r="D47" s="56"/>
      <c r="E47" s="81" t="s">
        <v>92</v>
      </c>
      <c r="F47" s="18"/>
      <c r="G47" s="103">
        <v>20</v>
      </c>
      <c r="H47" s="103" t="s">
        <v>40</v>
      </c>
      <c r="I47" s="103">
        <f t="shared" si="30"/>
        <v>2</v>
      </c>
      <c r="J47" s="19">
        <v>0</v>
      </c>
      <c r="K47" s="105">
        <f t="shared" si="16"/>
        <v>0</v>
      </c>
      <c r="L47" s="105">
        <f t="shared" si="31"/>
        <v>0</v>
      </c>
      <c r="M47" s="106">
        <f t="shared" si="32"/>
        <v>0</v>
      </c>
      <c r="N47" s="21"/>
      <c r="O47" s="21"/>
      <c r="P47" s="21"/>
    </row>
    <row r="48" spans="2:16" x14ac:dyDescent="0.25">
      <c r="B48" s="27"/>
      <c r="C48" s="17"/>
      <c r="D48" s="56"/>
      <c r="E48" s="81" t="s">
        <v>93</v>
      </c>
      <c r="F48" s="18"/>
      <c r="G48" s="103">
        <v>12</v>
      </c>
      <c r="H48" s="103" t="s">
        <v>40</v>
      </c>
      <c r="I48" s="103">
        <f t="shared" si="8"/>
        <v>2</v>
      </c>
      <c r="J48" s="19">
        <v>0</v>
      </c>
      <c r="K48" s="105">
        <f t="shared" si="16"/>
        <v>0</v>
      </c>
      <c r="L48" s="105">
        <f>K48*E$8</f>
        <v>0</v>
      </c>
      <c r="M48" s="106">
        <f>K48+L48*(E$6-1)</f>
        <v>0</v>
      </c>
      <c r="N48" s="21"/>
      <c r="O48" s="21"/>
      <c r="P48" s="21"/>
    </row>
    <row r="49" spans="2:16" x14ac:dyDescent="0.25">
      <c r="B49" s="27"/>
      <c r="C49" s="17"/>
      <c r="D49" s="56" t="s">
        <v>94</v>
      </c>
      <c r="E49" s="81" t="s">
        <v>95</v>
      </c>
      <c r="F49" s="18"/>
      <c r="G49" s="103">
        <v>16</v>
      </c>
      <c r="H49" s="103" t="s">
        <v>40</v>
      </c>
      <c r="I49" s="103">
        <f t="shared" si="8"/>
        <v>2</v>
      </c>
      <c r="J49" s="19">
        <v>0</v>
      </c>
      <c r="K49" s="105">
        <f t="shared" si="16"/>
        <v>0</v>
      </c>
      <c r="L49" s="105">
        <f t="shared" ref="L49:L53" si="42">K49*E$8</f>
        <v>0</v>
      </c>
      <c r="M49" s="106">
        <f t="shared" ref="M49:M53" si="43">K49+L49*(E$6-1)</f>
        <v>0</v>
      </c>
      <c r="N49" s="21"/>
      <c r="O49" s="21"/>
      <c r="P49" s="21"/>
    </row>
    <row r="50" spans="2:16" x14ac:dyDescent="0.25">
      <c r="B50" s="27"/>
      <c r="C50" s="17"/>
      <c r="D50" s="56"/>
      <c r="E50" s="81" t="s">
        <v>96</v>
      </c>
      <c r="F50" s="18"/>
      <c r="G50" s="103">
        <v>8</v>
      </c>
      <c r="H50" s="103" t="s">
        <v>40</v>
      </c>
      <c r="I50" s="103">
        <f t="shared" si="8"/>
        <v>2</v>
      </c>
      <c r="J50" s="19">
        <v>0</v>
      </c>
      <c r="K50" s="105">
        <f t="shared" si="16"/>
        <v>0</v>
      </c>
      <c r="L50" s="105">
        <f t="shared" si="42"/>
        <v>0</v>
      </c>
      <c r="M50" s="106">
        <f t="shared" si="43"/>
        <v>0</v>
      </c>
      <c r="N50" s="21"/>
      <c r="O50" s="21"/>
      <c r="P50" s="21"/>
    </row>
    <row r="51" spans="2:16" x14ac:dyDescent="0.25">
      <c r="B51" s="27"/>
      <c r="C51" s="17"/>
      <c r="D51" s="56"/>
      <c r="E51" s="81" t="s">
        <v>97</v>
      </c>
      <c r="F51" s="18"/>
      <c r="G51" s="103">
        <v>12</v>
      </c>
      <c r="H51" s="103" t="s">
        <v>40</v>
      </c>
      <c r="I51" s="103">
        <f t="shared" si="8"/>
        <v>2</v>
      </c>
      <c r="J51" s="19">
        <v>0</v>
      </c>
      <c r="K51" s="105">
        <f t="shared" si="16"/>
        <v>0</v>
      </c>
      <c r="L51" s="105">
        <f t="shared" si="42"/>
        <v>0</v>
      </c>
      <c r="M51" s="106">
        <f t="shared" si="43"/>
        <v>0</v>
      </c>
      <c r="N51" s="21"/>
      <c r="O51" s="21"/>
      <c r="P51" s="21"/>
    </row>
    <row r="52" spans="2:16" ht="33" x14ac:dyDescent="0.25">
      <c r="B52" s="27"/>
      <c r="C52" s="17"/>
      <c r="D52" s="56"/>
      <c r="E52" s="81" t="s">
        <v>98</v>
      </c>
      <c r="F52" s="18"/>
      <c r="G52" s="103">
        <v>12</v>
      </c>
      <c r="H52" s="103" t="s">
        <v>40</v>
      </c>
      <c r="I52" s="103">
        <f t="shared" si="8"/>
        <v>2</v>
      </c>
      <c r="J52" s="19">
        <v>0</v>
      </c>
      <c r="K52" s="105">
        <f t="shared" si="16"/>
        <v>0</v>
      </c>
      <c r="L52" s="105">
        <f t="shared" si="42"/>
        <v>0</v>
      </c>
      <c r="M52" s="106">
        <f t="shared" si="43"/>
        <v>0</v>
      </c>
      <c r="N52" s="21"/>
      <c r="O52" s="21"/>
      <c r="P52" s="21"/>
    </row>
    <row r="53" spans="2:16" x14ac:dyDescent="0.25">
      <c r="B53" s="27"/>
      <c r="C53" s="17"/>
      <c r="D53" s="56"/>
      <c r="E53" s="81" t="s">
        <v>99</v>
      </c>
      <c r="F53" s="18"/>
      <c r="G53" s="103">
        <v>4</v>
      </c>
      <c r="H53" s="103" t="s">
        <v>40</v>
      </c>
      <c r="I53" s="103">
        <f t="shared" si="8"/>
        <v>2</v>
      </c>
      <c r="J53" s="19">
        <v>0</v>
      </c>
      <c r="K53" s="105">
        <f t="shared" si="16"/>
        <v>0</v>
      </c>
      <c r="L53" s="105">
        <f t="shared" si="42"/>
        <v>0</v>
      </c>
      <c r="M53" s="106">
        <f t="shared" si="43"/>
        <v>0</v>
      </c>
      <c r="N53" s="21"/>
      <c r="O53" s="21"/>
      <c r="P53" s="21"/>
    </row>
    <row r="54" spans="2:16" x14ac:dyDescent="0.25">
      <c r="B54" s="27"/>
      <c r="C54" s="17"/>
      <c r="D54" s="56"/>
      <c r="E54" s="81" t="s">
        <v>100</v>
      </c>
      <c r="F54" s="18"/>
      <c r="G54" s="103">
        <v>2</v>
      </c>
      <c r="H54" s="103" t="s">
        <v>40</v>
      </c>
      <c r="I54" s="103">
        <f t="shared" ref="I54:I72" si="44">E$6</f>
        <v>2</v>
      </c>
      <c r="J54" s="19">
        <v>0</v>
      </c>
      <c r="K54" s="105">
        <f t="shared" si="16"/>
        <v>0</v>
      </c>
      <c r="L54" s="105">
        <f>K54*E$8</f>
        <v>0</v>
      </c>
      <c r="M54" s="106">
        <f>K54+L54*(E$6-1)</f>
        <v>0</v>
      </c>
      <c r="N54" s="21"/>
      <c r="O54" s="21"/>
      <c r="P54" s="21"/>
    </row>
    <row r="55" spans="2:16" x14ac:dyDescent="0.25">
      <c r="B55" s="27"/>
      <c r="C55" s="17"/>
      <c r="D55" s="56"/>
      <c r="E55" s="81" t="s">
        <v>101</v>
      </c>
      <c r="F55" s="18"/>
      <c r="G55" s="103">
        <v>2</v>
      </c>
      <c r="H55" s="103" t="s">
        <v>40</v>
      </c>
      <c r="I55" s="103">
        <f t="shared" si="44"/>
        <v>2</v>
      </c>
      <c r="J55" s="19">
        <v>0</v>
      </c>
      <c r="K55" s="105">
        <f t="shared" si="16"/>
        <v>0</v>
      </c>
      <c r="L55" s="105">
        <f t="shared" ref="L55" si="45">K55*E$8</f>
        <v>0</v>
      </c>
      <c r="M55" s="106">
        <f t="shared" ref="M55" si="46">K55+L55*(E$6-1)</f>
        <v>0</v>
      </c>
      <c r="N55" s="21"/>
      <c r="O55" s="21"/>
      <c r="P55" s="21"/>
    </row>
    <row r="56" spans="2:16" x14ac:dyDescent="0.25">
      <c r="B56" s="27"/>
      <c r="C56" s="17"/>
      <c r="D56" s="56"/>
      <c r="E56" s="81" t="s">
        <v>102</v>
      </c>
      <c r="F56" s="18"/>
      <c r="G56" s="103">
        <v>2</v>
      </c>
      <c r="H56" s="103" t="s">
        <v>40</v>
      </c>
      <c r="I56" s="103">
        <f t="shared" si="44"/>
        <v>2</v>
      </c>
      <c r="J56" s="19">
        <v>0</v>
      </c>
      <c r="K56" s="105">
        <f t="shared" si="16"/>
        <v>0</v>
      </c>
      <c r="L56" s="105">
        <f t="shared" ref="L56" si="47">K56*E$8</f>
        <v>0</v>
      </c>
      <c r="M56" s="106">
        <f t="shared" ref="M56" si="48">K56+L56*(E$6-1)</f>
        <v>0</v>
      </c>
      <c r="N56" s="21"/>
      <c r="O56" s="21"/>
      <c r="P56" s="21"/>
    </row>
    <row r="57" spans="2:16" x14ac:dyDescent="0.25">
      <c r="B57" s="27"/>
      <c r="C57" s="17"/>
      <c r="D57" s="56"/>
      <c r="E57" s="81" t="s">
        <v>103</v>
      </c>
      <c r="F57" s="18"/>
      <c r="G57" s="103">
        <v>4</v>
      </c>
      <c r="H57" s="103" t="s">
        <v>40</v>
      </c>
      <c r="I57" s="103">
        <f t="shared" si="44"/>
        <v>2</v>
      </c>
      <c r="J57" s="19">
        <v>0</v>
      </c>
      <c r="K57" s="105">
        <f t="shared" si="16"/>
        <v>0</v>
      </c>
      <c r="L57" s="105">
        <f>K57*E$8</f>
        <v>0</v>
      </c>
      <c r="M57" s="106">
        <f>K57+L57*(E$6-1)</f>
        <v>0</v>
      </c>
      <c r="N57" s="21"/>
      <c r="O57" s="21"/>
      <c r="P57" s="21"/>
    </row>
    <row r="58" spans="2:16" x14ac:dyDescent="0.25">
      <c r="B58" s="27"/>
      <c r="C58" s="17"/>
      <c r="D58" s="56"/>
      <c r="E58" s="81" t="s">
        <v>104</v>
      </c>
      <c r="F58" s="18"/>
      <c r="G58" s="103">
        <v>2</v>
      </c>
      <c r="H58" s="103" t="s">
        <v>40</v>
      </c>
      <c r="I58" s="103">
        <f t="shared" si="44"/>
        <v>2</v>
      </c>
      <c r="J58" s="19">
        <v>0</v>
      </c>
      <c r="K58" s="105">
        <f t="shared" si="16"/>
        <v>0</v>
      </c>
      <c r="L58" s="105">
        <f>K58*E$8</f>
        <v>0</v>
      </c>
      <c r="M58" s="106">
        <f>K58+L58*(E$6-1)</f>
        <v>0</v>
      </c>
      <c r="N58" s="21"/>
      <c r="O58" s="21"/>
      <c r="P58" s="21"/>
    </row>
    <row r="59" spans="2:16" x14ac:dyDescent="0.25">
      <c r="B59" s="27"/>
      <c r="C59" s="17"/>
      <c r="D59" s="56"/>
      <c r="E59" s="81" t="s">
        <v>105</v>
      </c>
      <c r="F59" s="18"/>
      <c r="G59" s="103">
        <v>1</v>
      </c>
      <c r="H59" s="103" t="s">
        <v>40</v>
      </c>
      <c r="I59" s="103">
        <f t="shared" si="44"/>
        <v>2</v>
      </c>
      <c r="J59" s="19">
        <v>0</v>
      </c>
      <c r="K59" s="105">
        <f t="shared" si="16"/>
        <v>0</v>
      </c>
      <c r="L59" s="105">
        <f>K59*E$8</f>
        <v>0</v>
      </c>
      <c r="M59" s="106">
        <f>K59+L59*(E$6-1)</f>
        <v>0</v>
      </c>
      <c r="N59" s="21"/>
      <c r="O59" s="21"/>
      <c r="P59" s="21"/>
    </row>
    <row r="60" spans="2:16" x14ac:dyDescent="0.25">
      <c r="B60" s="27"/>
      <c r="C60" s="17"/>
      <c r="D60" s="56"/>
      <c r="E60" s="81" t="s">
        <v>106</v>
      </c>
      <c r="F60" s="18"/>
      <c r="G60" s="103">
        <v>12</v>
      </c>
      <c r="H60" s="103" t="s">
        <v>40</v>
      </c>
      <c r="I60" s="103">
        <f t="shared" si="44"/>
        <v>2</v>
      </c>
      <c r="J60" s="19">
        <v>0</v>
      </c>
      <c r="K60" s="105">
        <f t="shared" si="16"/>
        <v>0</v>
      </c>
      <c r="L60" s="105">
        <f>K60*E$8</f>
        <v>0</v>
      </c>
      <c r="M60" s="106">
        <f>K60+L60*(E$6-1)</f>
        <v>0</v>
      </c>
      <c r="N60" s="21"/>
      <c r="O60" s="21"/>
      <c r="P60" s="21"/>
    </row>
    <row r="61" spans="2:16" x14ac:dyDescent="0.25">
      <c r="B61" s="27"/>
      <c r="C61" s="17"/>
      <c r="D61" s="56"/>
      <c r="E61" s="81" t="s">
        <v>106</v>
      </c>
      <c r="F61" s="18"/>
      <c r="G61" s="103">
        <v>12</v>
      </c>
      <c r="H61" s="103" t="s">
        <v>40</v>
      </c>
      <c r="I61" s="103">
        <f t="shared" si="44"/>
        <v>2</v>
      </c>
      <c r="J61" s="19">
        <v>0</v>
      </c>
      <c r="K61" s="105">
        <f t="shared" si="16"/>
        <v>0</v>
      </c>
      <c r="L61" s="105">
        <f t="shared" ref="L61" si="49">K61*E$8</f>
        <v>0</v>
      </c>
      <c r="M61" s="106">
        <f t="shared" ref="M61" si="50">K61+L61*(E$6-1)</f>
        <v>0</v>
      </c>
      <c r="N61" s="21"/>
      <c r="O61" s="21"/>
      <c r="P61" s="21"/>
    </row>
    <row r="62" spans="2:16" x14ac:dyDescent="0.25">
      <c r="B62" s="27"/>
      <c r="C62" s="17"/>
      <c r="D62" s="56"/>
      <c r="E62" s="81" t="s">
        <v>107</v>
      </c>
      <c r="F62" s="18"/>
      <c r="G62" s="103">
        <v>4</v>
      </c>
      <c r="H62" s="103" t="s">
        <v>40</v>
      </c>
      <c r="I62" s="103">
        <f t="shared" si="44"/>
        <v>2</v>
      </c>
      <c r="J62" s="19">
        <v>0</v>
      </c>
      <c r="K62" s="105">
        <f t="shared" si="16"/>
        <v>0</v>
      </c>
      <c r="L62" s="105">
        <f>K62*E$8</f>
        <v>0</v>
      </c>
      <c r="M62" s="106">
        <f t="shared" ref="M62:M72" si="51">K62+L62*(E$6-1)</f>
        <v>0</v>
      </c>
      <c r="N62" s="21"/>
      <c r="O62" s="21"/>
      <c r="P62" s="21"/>
    </row>
    <row r="63" spans="2:16" x14ac:dyDescent="0.25">
      <c r="B63" s="27"/>
      <c r="C63" s="17"/>
      <c r="D63" s="56" t="s">
        <v>108</v>
      </c>
      <c r="E63" s="81" t="s">
        <v>240</v>
      </c>
      <c r="F63" s="18"/>
      <c r="G63" s="103">
        <v>8</v>
      </c>
      <c r="H63" s="103" t="s">
        <v>40</v>
      </c>
      <c r="I63" s="103">
        <f t="shared" si="44"/>
        <v>2</v>
      </c>
      <c r="J63" s="19">
        <v>0</v>
      </c>
      <c r="K63" s="105">
        <f t="shared" si="16"/>
        <v>0</v>
      </c>
      <c r="L63" s="105">
        <f>K63*E$8</f>
        <v>0</v>
      </c>
      <c r="M63" s="106">
        <f t="shared" si="51"/>
        <v>0</v>
      </c>
      <c r="N63" s="21"/>
      <c r="O63" s="21"/>
      <c r="P63" s="21"/>
    </row>
    <row r="64" spans="2:16" ht="33" x14ac:dyDescent="0.25">
      <c r="B64" s="27"/>
      <c r="C64" s="17"/>
      <c r="D64" s="56"/>
      <c r="E64" s="81" t="s">
        <v>238</v>
      </c>
      <c r="F64" s="18"/>
      <c r="G64" s="103">
        <v>8</v>
      </c>
      <c r="H64" s="103" t="s">
        <v>40</v>
      </c>
      <c r="I64" s="103">
        <f t="shared" si="44"/>
        <v>2</v>
      </c>
      <c r="J64" s="19">
        <v>0</v>
      </c>
      <c r="K64" s="105">
        <f t="shared" si="16"/>
        <v>0</v>
      </c>
      <c r="L64" s="105">
        <f>K64*E$8</f>
        <v>0</v>
      </c>
      <c r="M64" s="106">
        <f t="shared" si="51"/>
        <v>0</v>
      </c>
      <c r="N64" s="21"/>
      <c r="O64" s="21"/>
      <c r="P64" s="21"/>
    </row>
    <row r="65" spans="2:16" ht="33" x14ac:dyDescent="0.25">
      <c r="B65" s="27"/>
      <c r="C65" s="17"/>
      <c r="D65" s="56"/>
      <c r="E65" s="81" t="s">
        <v>239</v>
      </c>
      <c r="F65" s="18"/>
      <c r="G65" s="103">
        <v>8</v>
      </c>
      <c r="H65" s="103" t="s">
        <v>40</v>
      </c>
      <c r="I65" s="103">
        <f t="shared" si="44"/>
        <v>2</v>
      </c>
      <c r="J65" s="19">
        <v>0</v>
      </c>
      <c r="K65" s="105">
        <f t="shared" ref="K65" si="52">G65*J65</f>
        <v>0</v>
      </c>
      <c r="L65" s="105">
        <f>K65*E$8</f>
        <v>0</v>
      </c>
      <c r="M65" s="106">
        <f t="shared" si="51"/>
        <v>0</v>
      </c>
      <c r="N65" s="21"/>
      <c r="O65" s="21"/>
      <c r="P65" s="21"/>
    </row>
    <row r="66" spans="2:16" x14ac:dyDescent="0.25">
      <c r="B66" s="27"/>
      <c r="C66" s="17"/>
      <c r="D66" s="56" t="s">
        <v>110</v>
      </c>
      <c r="E66" s="81" t="s">
        <v>111</v>
      </c>
      <c r="F66" s="18"/>
      <c r="G66" s="103">
        <v>1</v>
      </c>
      <c r="H66" s="103" t="s">
        <v>40</v>
      </c>
      <c r="I66" s="103">
        <f t="shared" si="44"/>
        <v>2</v>
      </c>
      <c r="J66" s="19">
        <v>0</v>
      </c>
      <c r="K66" s="105">
        <f t="shared" si="16"/>
        <v>0</v>
      </c>
      <c r="L66" s="105">
        <f t="shared" ref="L66:L72" si="53">K66*$E$8</f>
        <v>0</v>
      </c>
      <c r="M66" s="106">
        <f t="shared" si="51"/>
        <v>0</v>
      </c>
      <c r="N66" s="21"/>
      <c r="O66" s="21"/>
      <c r="P66" s="21"/>
    </row>
    <row r="67" spans="2:16" x14ac:dyDescent="0.25">
      <c r="B67" s="27"/>
      <c r="C67" s="17"/>
      <c r="D67" s="56"/>
      <c r="E67" s="81" t="s">
        <v>201</v>
      </c>
      <c r="F67" s="18"/>
      <c r="G67" s="103">
        <v>8</v>
      </c>
      <c r="H67" s="103" t="s">
        <v>40</v>
      </c>
      <c r="I67" s="103">
        <f t="shared" si="44"/>
        <v>2</v>
      </c>
      <c r="J67" s="19">
        <v>0</v>
      </c>
      <c r="K67" s="105">
        <f t="shared" si="16"/>
        <v>0</v>
      </c>
      <c r="L67" s="105">
        <f t="shared" si="53"/>
        <v>0</v>
      </c>
      <c r="M67" s="106">
        <f t="shared" si="51"/>
        <v>0</v>
      </c>
      <c r="N67" s="21"/>
      <c r="O67" s="21"/>
      <c r="P67" s="21"/>
    </row>
    <row r="68" spans="2:16" x14ac:dyDescent="0.25">
      <c r="B68" s="27"/>
      <c r="C68" s="17"/>
      <c r="D68" s="56"/>
      <c r="E68" s="81" t="s">
        <v>169</v>
      </c>
      <c r="F68" s="18"/>
      <c r="G68" s="103">
        <v>300</v>
      </c>
      <c r="H68" s="103" t="s">
        <v>40</v>
      </c>
      <c r="I68" s="103">
        <f t="shared" si="44"/>
        <v>2</v>
      </c>
      <c r="J68" s="19">
        <v>0</v>
      </c>
      <c r="K68" s="105">
        <f t="shared" si="16"/>
        <v>0</v>
      </c>
      <c r="L68" s="105">
        <f t="shared" si="53"/>
        <v>0</v>
      </c>
      <c r="M68" s="106">
        <f t="shared" si="51"/>
        <v>0</v>
      </c>
      <c r="N68" s="21"/>
      <c r="O68" s="21"/>
      <c r="P68" s="21"/>
    </row>
    <row r="69" spans="2:16" x14ac:dyDescent="0.25">
      <c r="B69" s="27"/>
      <c r="C69" s="17"/>
      <c r="D69" s="56"/>
      <c r="E69" s="81" t="s">
        <v>168</v>
      </c>
      <c r="F69" s="18"/>
      <c r="G69" s="103">
        <v>1500</v>
      </c>
      <c r="H69" s="103" t="s">
        <v>40</v>
      </c>
      <c r="I69" s="103">
        <f t="shared" si="44"/>
        <v>2</v>
      </c>
      <c r="J69" s="19">
        <v>0</v>
      </c>
      <c r="K69" s="105">
        <f t="shared" si="16"/>
        <v>0</v>
      </c>
      <c r="L69" s="105">
        <f t="shared" si="53"/>
        <v>0</v>
      </c>
      <c r="M69" s="106">
        <f t="shared" si="51"/>
        <v>0</v>
      </c>
      <c r="N69" s="21"/>
      <c r="O69" s="21"/>
      <c r="P69" s="21"/>
    </row>
    <row r="70" spans="2:16" x14ac:dyDescent="0.25">
      <c r="B70" s="27"/>
      <c r="C70" s="17"/>
      <c r="D70" s="56" t="s">
        <v>112</v>
      </c>
      <c r="E70" s="81" t="s">
        <v>113</v>
      </c>
      <c r="F70" s="18"/>
      <c r="G70" s="103">
        <v>4</v>
      </c>
      <c r="H70" s="103" t="s">
        <v>40</v>
      </c>
      <c r="I70" s="103">
        <f t="shared" si="44"/>
        <v>2</v>
      </c>
      <c r="J70" s="19">
        <v>0</v>
      </c>
      <c r="K70" s="105">
        <f t="shared" si="16"/>
        <v>0</v>
      </c>
      <c r="L70" s="105">
        <f t="shared" si="53"/>
        <v>0</v>
      </c>
      <c r="M70" s="106">
        <f t="shared" si="51"/>
        <v>0</v>
      </c>
      <c r="N70" s="21"/>
      <c r="O70" s="21"/>
      <c r="P70" s="21"/>
    </row>
    <row r="71" spans="2:16" x14ac:dyDescent="0.25">
      <c r="B71" s="27"/>
      <c r="C71" s="17"/>
      <c r="D71" s="56"/>
      <c r="E71" s="81" t="s">
        <v>171</v>
      </c>
      <c r="F71" s="18"/>
      <c r="G71" s="103">
        <v>2</v>
      </c>
      <c r="H71" s="103" t="s">
        <v>40</v>
      </c>
      <c r="I71" s="103">
        <f t="shared" si="44"/>
        <v>2</v>
      </c>
      <c r="J71" s="19">
        <v>0</v>
      </c>
      <c r="K71" s="105">
        <f t="shared" si="16"/>
        <v>0</v>
      </c>
      <c r="L71" s="105">
        <f t="shared" si="53"/>
        <v>0</v>
      </c>
      <c r="M71" s="106">
        <f t="shared" si="51"/>
        <v>0</v>
      </c>
      <c r="N71" s="21"/>
      <c r="O71" s="21"/>
      <c r="P71" s="21"/>
    </row>
    <row r="72" spans="2:16" x14ac:dyDescent="0.25">
      <c r="B72" s="27"/>
      <c r="C72" s="17"/>
      <c r="D72" s="56"/>
      <c r="E72" s="81" t="s">
        <v>172</v>
      </c>
      <c r="F72" s="18"/>
      <c r="G72" s="103">
        <v>1</v>
      </c>
      <c r="H72" s="103" t="s">
        <v>40</v>
      </c>
      <c r="I72" s="103">
        <f t="shared" si="44"/>
        <v>2</v>
      </c>
      <c r="J72" s="19">
        <v>0</v>
      </c>
      <c r="K72" s="105">
        <f t="shared" si="16"/>
        <v>0</v>
      </c>
      <c r="L72" s="105">
        <f t="shared" si="53"/>
        <v>0</v>
      </c>
      <c r="M72" s="106">
        <f t="shared" si="51"/>
        <v>0</v>
      </c>
      <c r="N72" s="21"/>
      <c r="O72" s="21"/>
      <c r="P72" s="21"/>
    </row>
    <row r="73" spans="2:16" ht="20.25" x14ac:dyDescent="0.25">
      <c r="B73" s="27"/>
      <c r="C73" s="17"/>
      <c r="D73" s="82" t="s">
        <v>44</v>
      </c>
      <c r="E73" s="83"/>
      <c r="F73" s="83"/>
      <c r="G73" s="83"/>
      <c r="H73" s="83"/>
      <c r="I73" s="83"/>
      <c r="J73" s="83"/>
      <c r="K73" s="83"/>
      <c r="L73" s="83"/>
      <c r="M73" s="84"/>
      <c r="N73" s="11"/>
      <c r="O73" s="11"/>
      <c r="P73" s="11"/>
    </row>
    <row r="74" spans="2:16" ht="33" x14ac:dyDescent="0.25">
      <c r="B74" s="27"/>
      <c r="C74" s="17"/>
      <c r="D74" s="76" t="s">
        <v>11</v>
      </c>
      <c r="E74" s="77" t="s">
        <v>12</v>
      </c>
      <c r="F74" s="77" t="s">
        <v>57</v>
      </c>
      <c r="G74" s="78" t="s">
        <v>14</v>
      </c>
      <c r="H74" s="78" t="s">
        <v>15</v>
      </c>
      <c r="I74" s="78" t="s">
        <v>16</v>
      </c>
      <c r="J74" s="79" t="s">
        <v>17</v>
      </c>
      <c r="K74" s="79" t="s">
        <v>18</v>
      </c>
      <c r="L74" s="79" t="s">
        <v>19</v>
      </c>
      <c r="M74" s="80" t="s">
        <v>20</v>
      </c>
      <c r="N74" s="13"/>
      <c r="O74" s="13"/>
      <c r="P74" s="13"/>
    </row>
    <row r="75" spans="2:16" ht="33" x14ac:dyDescent="0.25">
      <c r="B75" s="27"/>
      <c r="C75" s="17"/>
      <c r="D75" s="56" t="s">
        <v>45</v>
      </c>
      <c r="E75" s="85" t="s">
        <v>114</v>
      </c>
      <c r="F75" s="18"/>
      <c r="G75" s="104">
        <v>1</v>
      </c>
      <c r="H75" s="104" t="s">
        <v>40</v>
      </c>
      <c r="I75" s="104">
        <f t="shared" ref="I75:I85" si="54">E$6</f>
        <v>2</v>
      </c>
      <c r="J75" s="19">
        <v>0</v>
      </c>
      <c r="K75" s="105">
        <f t="shared" ref="K75:K98" si="55">G75*J75</f>
        <v>0</v>
      </c>
      <c r="L75" s="105">
        <f>K75*E$8</f>
        <v>0</v>
      </c>
      <c r="M75" s="106">
        <f t="shared" ref="M75:M98" si="56">K75+L75*(E$6-1)</f>
        <v>0</v>
      </c>
      <c r="N75" s="21"/>
      <c r="O75" s="21"/>
      <c r="P75" s="21"/>
    </row>
    <row r="76" spans="2:16" x14ac:dyDescent="0.25">
      <c r="B76" s="27"/>
      <c r="C76" s="17"/>
      <c r="D76" s="56"/>
      <c r="E76" s="85" t="s">
        <v>115</v>
      </c>
      <c r="F76" s="18"/>
      <c r="G76" s="104">
        <v>1</v>
      </c>
      <c r="H76" s="104" t="s">
        <v>40</v>
      </c>
      <c r="I76" s="104">
        <f t="shared" si="54"/>
        <v>2</v>
      </c>
      <c r="J76" s="19">
        <v>0</v>
      </c>
      <c r="K76" s="105">
        <f t="shared" si="55"/>
        <v>0</v>
      </c>
      <c r="L76" s="105">
        <f>K76*E$8</f>
        <v>0</v>
      </c>
      <c r="M76" s="106">
        <f t="shared" si="56"/>
        <v>0</v>
      </c>
      <c r="N76" s="21"/>
      <c r="O76" s="21"/>
      <c r="P76" s="21"/>
    </row>
    <row r="77" spans="2:16" x14ac:dyDescent="0.25">
      <c r="B77" s="27"/>
      <c r="C77" s="17"/>
      <c r="D77" s="56"/>
      <c r="E77" s="85" t="s">
        <v>116</v>
      </c>
      <c r="F77" s="18"/>
      <c r="G77" s="104">
        <v>1</v>
      </c>
      <c r="H77" s="104" t="s">
        <v>40</v>
      </c>
      <c r="I77" s="104">
        <f t="shared" si="54"/>
        <v>2</v>
      </c>
      <c r="J77" s="19">
        <v>0</v>
      </c>
      <c r="K77" s="105">
        <f t="shared" si="55"/>
        <v>0</v>
      </c>
      <c r="L77" s="105">
        <f>K77*E$8</f>
        <v>0</v>
      </c>
      <c r="M77" s="106">
        <f t="shared" si="56"/>
        <v>0</v>
      </c>
      <c r="N77" s="21"/>
      <c r="O77" s="21"/>
      <c r="P77" s="21"/>
    </row>
    <row r="78" spans="2:16" x14ac:dyDescent="0.25">
      <c r="B78" s="27"/>
      <c r="C78" s="17"/>
      <c r="D78" s="56"/>
      <c r="E78" s="85" t="s">
        <v>117</v>
      </c>
      <c r="F78" s="18"/>
      <c r="G78" s="104">
        <v>1</v>
      </c>
      <c r="H78" s="104" t="s">
        <v>40</v>
      </c>
      <c r="I78" s="104">
        <f t="shared" si="54"/>
        <v>2</v>
      </c>
      <c r="J78" s="19">
        <v>0</v>
      </c>
      <c r="K78" s="105">
        <f t="shared" si="55"/>
        <v>0</v>
      </c>
      <c r="L78" s="105">
        <f>K78*E$8</f>
        <v>0</v>
      </c>
      <c r="M78" s="106">
        <f t="shared" si="56"/>
        <v>0</v>
      </c>
      <c r="N78" s="21"/>
      <c r="O78" s="21"/>
      <c r="P78" s="21"/>
    </row>
    <row r="79" spans="2:16" x14ac:dyDescent="0.25">
      <c r="B79" s="27"/>
      <c r="C79" s="17"/>
      <c r="D79" s="56"/>
      <c r="E79" s="85" t="s">
        <v>118</v>
      </c>
      <c r="F79" s="18"/>
      <c r="G79" s="104">
        <v>1</v>
      </c>
      <c r="H79" s="104" t="s">
        <v>40</v>
      </c>
      <c r="I79" s="104">
        <f t="shared" si="54"/>
        <v>2</v>
      </c>
      <c r="J79" s="19">
        <v>0</v>
      </c>
      <c r="K79" s="105">
        <f t="shared" si="55"/>
        <v>0</v>
      </c>
      <c r="L79" s="105">
        <f>K79*E$8</f>
        <v>0</v>
      </c>
      <c r="M79" s="106">
        <f t="shared" si="56"/>
        <v>0</v>
      </c>
      <c r="N79" s="21"/>
      <c r="O79" s="21"/>
      <c r="P79" s="21"/>
    </row>
    <row r="80" spans="2:16" x14ac:dyDescent="0.25">
      <c r="B80" s="27"/>
      <c r="C80" s="17"/>
      <c r="D80" s="56" t="s">
        <v>46</v>
      </c>
      <c r="E80" s="85" t="s">
        <v>119</v>
      </c>
      <c r="F80" s="18"/>
      <c r="G80" s="104">
        <v>2</v>
      </c>
      <c r="H80" s="104" t="s">
        <v>38</v>
      </c>
      <c r="I80" s="104">
        <f t="shared" si="54"/>
        <v>2</v>
      </c>
      <c r="J80" s="19">
        <v>0</v>
      </c>
      <c r="K80" s="105">
        <f t="shared" si="55"/>
        <v>0</v>
      </c>
      <c r="L80" s="105">
        <f>K80</f>
        <v>0</v>
      </c>
      <c r="M80" s="106">
        <f t="shared" si="56"/>
        <v>0</v>
      </c>
      <c r="N80" s="21"/>
      <c r="O80" s="21"/>
      <c r="P80" s="21"/>
    </row>
    <row r="81" spans="2:16" x14ac:dyDescent="0.25">
      <c r="B81" s="27"/>
      <c r="C81" s="17"/>
      <c r="D81" s="56"/>
      <c r="E81" s="85" t="s">
        <v>120</v>
      </c>
      <c r="F81" s="18"/>
      <c r="G81" s="104">
        <v>2</v>
      </c>
      <c r="H81" s="104" t="s">
        <v>38</v>
      </c>
      <c r="I81" s="104">
        <f t="shared" ref="I81" si="57">E$6</f>
        <v>2</v>
      </c>
      <c r="J81" s="19">
        <v>0</v>
      </c>
      <c r="K81" s="105">
        <f t="shared" ref="K81" si="58">G81*J81</f>
        <v>0</v>
      </c>
      <c r="L81" s="105">
        <f t="shared" ref="L81" si="59">K81</f>
        <v>0</v>
      </c>
      <c r="M81" s="106">
        <f t="shared" ref="M81" si="60">K81+L81*(E$6-1)</f>
        <v>0</v>
      </c>
      <c r="N81" s="21"/>
      <c r="O81" s="21"/>
      <c r="P81" s="21"/>
    </row>
    <row r="82" spans="2:16" x14ac:dyDescent="0.25">
      <c r="B82" s="27"/>
      <c r="C82" s="17"/>
      <c r="D82" s="56"/>
      <c r="E82" s="85" t="s">
        <v>121</v>
      </c>
      <c r="F82" s="18"/>
      <c r="G82" s="104">
        <v>2</v>
      </c>
      <c r="H82" s="104" t="s">
        <v>38</v>
      </c>
      <c r="I82" s="104">
        <f t="shared" si="54"/>
        <v>2</v>
      </c>
      <c r="J82" s="19">
        <v>0</v>
      </c>
      <c r="K82" s="105">
        <f t="shared" si="55"/>
        <v>0</v>
      </c>
      <c r="L82" s="105">
        <f t="shared" ref="L82" si="61">K82</f>
        <v>0</v>
      </c>
      <c r="M82" s="106">
        <f t="shared" si="56"/>
        <v>0</v>
      </c>
      <c r="N82" s="21"/>
      <c r="O82" s="21"/>
      <c r="P82" s="21"/>
    </row>
    <row r="83" spans="2:16" x14ac:dyDescent="0.25">
      <c r="B83" s="27"/>
      <c r="C83" s="17"/>
      <c r="D83" s="56"/>
      <c r="E83" s="85" t="s">
        <v>122</v>
      </c>
      <c r="F83" s="18"/>
      <c r="G83" s="104">
        <v>1</v>
      </c>
      <c r="H83" s="104" t="s">
        <v>38</v>
      </c>
      <c r="I83" s="104">
        <f t="shared" si="54"/>
        <v>2</v>
      </c>
      <c r="J83" s="19">
        <v>0</v>
      </c>
      <c r="K83" s="105">
        <f t="shared" si="55"/>
        <v>0</v>
      </c>
      <c r="L83" s="105">
        <f>K83</f>
        <v>0</v>
      </c>
      <c r="M83" s="106">
        <f t="shared" si="56"/>
        <v>0</v>
      </c>
      <c r="N83" s="21"/>
      <c r="O83" s="21"/>
      <c r="P83" s="21"/>
    </row>
    <row r="84" spans="2:16" x14ac:dyDescent="0.25">
      <c r="B84" s="27"/>
      <c r="C84" s="17"/>
      <c r="D84" s="56" t="s">
        <v>47</v>
      </c>
      <c r="E84" s="85" t="s">
        <v>123</v>
      </c>
      <c r="F84" s="18"/>
      <c r="G84" s="104">
        <v>6</v>
      </c>
      <c r="H84" s="104" t="s">
        <v>38</v>
      </c>
      <c r="I84" s="107">
        <f t="shared" si="54"/>
        <v>2</v>
      </c>
      <c r="J84" s="19">
        <v>0</v>
      </c>
      <c r="K84" s="105">
        <f t="shared" si="55"/>
        <v>0</v>
      </c>
      <c r="L84" s="105">
        <f>K84</f>
        <v>0</v>
      </c>
      <c r="M84" s="108">
        <f>K84+L84*(E$6-1)</f>
        <v>0</v>
      </c>
      <c r="N84" s="21"/>
      <c r="O84" s="21"/>
      <c r="P84" s="21"/>
    </row>
    <row r="85" spans="2:16" x14ac:dyDescent="0.25">
      <c r="B85" s="27"/>
      <c r="C85" s="17"/>
      <c r="D85" s="56"/>
      <c r="E85" s="85" t="s">
        <v>124</v>
      </c>
      <c r="F85" s="18"/>
      <c r="G85" s="104">
        <v>2</v>
      </c>
      <c r="H85" s="104" t="s">
        <v>38</v>
      </c>
      <c r="I85" s="107">
        <f t="shared" si="54"/>
        <v>2</v>
      </c>
      <c r="J85" s="19">
        <v>0</v>
      </c>
      <c r="K85" s="105">
        <f t="shared" si="55"/>
        <v>0</v>
      </c>
      <c r="L85" s="105">
        <f>K85</f>
        <v>0</v>
      </c>
      <c r="M85" s="108">
        <f>K85+L85*(E$6-1)</f>
        <v>0</v>
      </c>
      <c r="N85" s="21"/>
      <c r="O85" s="21"/>
      <c r="P85" s="21"/>
    </row>
    <row r="86" spans="2:16" x14ac:dyDescent="0.25">
      <c r="B86" s="27"/>
      <c r="C86" s="17"/>
      <c r="D86" s="56"/>
      <c r="E86" s="85" t="s">
        <v>125</v>
      </c>
      <c r="F86" s="18"/>
      <c r="G86" s="104">
        <v>1</v>
      </c>
      <c r="H86" s="104" t="s">
        <v>38</v>
      </c>
      <c r="I86" s="107">
        <f t="shared" ref="I86" si="62">E$6</f>
        <v>2</v>
      </c>
      <c r="J86" s="19">
        <v>0</v>
      </c>
      <c r="K86" s="105">
        <f t="shared" ref="K86" si="63">G86*J86</f>
        <v>0</v>
      </c>
      <c r="L86" s="105">
        <f>K86</f>
        <v>0</v>
      </c>
      <c r="M86" s="108">
        <f>K86+L86*(E$6-1)</f>
        <v>0</v>
      </c>
      <c r="N86" s="21"/>
      <c r="O86" s="21"/>
      <c r="P86" s="21"/>
    </row>
    <row r="87" spans="2:16" x14ac:dyDescent="0.25">
      <c r="B87" s="27"/>
      <c r="C87" s="17"/>
      <c r="D87" s="56" t="s">
        <v>48</v>
      </c>
      <c r="E87" s="85" t="s">
        <v>126</v>
      </c>
      <c r="F87" s="18"/>
      <c r="G87" s="104">
        <v>1</v>
      </c>
      <c r="H87" s="104" t="s">
        <v>38</v>
      </c>
      <c r="I87" s="104">
        <f>E$6+2</f>
        <v>4</v>
      </c>
      <c r="J87" s="19">
        <v>0</v>
      </c>
      <c r="K87" s="105">
        <f t="shared" si="55"/>
        <v>0</v>
      </c>
      <c r="L87" s="105">
        <f>K87</f>
        <v>0</v>
      </c>
      <c r="M87" s="106">
        <f t="shared" si="56"/>
        <v>0</v>
      </c>
      <c r="N87" s="21"/>
      <c r="O87" s="21"/>
      <c r="P87" s="21"/>
    </row>
    <row r="88" spans="2:16" x14ac:dyDescent="0.25">
      <c r="B88" s="27"/>
      <c r="C88" s="17"/>
      <c r="D88" s="56"/>
      <c r="E88" s="85" t="s">
        <v>127</v>
      </c>
      <c r="F88" s="18"/>
      <c r="G88" s="104">
        <v>1</v>
      </c>
      <c r="H88" s="104" t="s">
        <v>38</v>
      </c>
      <c r="I88" s="104">
        <f>E$6+1</f>
        <v>3</v>
      </c>
      <c r="J88" s="19">
        <v>0</v>
      </c>
      <c r="K88" s="105">
        <f t="shared" si="55"/>
        <v>0</v>
      </c>
      <c r="L88" s="105">
        <f t="shared" ref="L88:L98" si="64">K88</f>
        <v>0</v>
      </c>
      <c r="M88" s="106">
        <f t="shared" si="56"/>
        <v>0</v>
      </c>
      <c r="N88" s="21"/>
      <c r="O88" s="21"/>
      <c r="P88" s="21"/>
    </row>
    <row r="89" spans="2:16" x14ac:dyDescent="0.25">
      <c r="B89" s="27"/>
      <c r="C89" s="17"/>
      <c r="D89" s="56"/>
      <c r="E89" s="85" t="s">
        <v>128</v>
      </c>
      <c r="F89" s="18"/>
      <c r="G89" s="104">
        <v>1</v>
      </c>
      <c r="H89" s="104" t="s">
        <v>38</v>
      </c>
      <c r="I89" s="104">
        <f>E$6+1</f>
        <v>3</v>
      </c>
      <c r="J89" s="19">
        <v>0</v>
      </c>
      <c r="K89" s="105">
        <f t="shared" si="55"/>
        <v>0</v>
      </c>
      <c r="L89" s="105">
        <f t="shared" si="64"/>
        <v>0</v>
      </c>
      <c r="M89" s="106">
        <f t="shared" si="56"/>
        <v>0</v>
      </c>
      <c r="N89" s="21"/>
      <c r="O89" s="21"/>
      <c r="P89" s="21"/>
    </row>
    <row r="90" spans="2:16" x14ac:dyDescent="0.25">
      <c r="B90" s="27"/>
      <c r="C90" s="17"/>
      <c r="D90" s="56"/>
      <c r="E90" s="85" t="s">
        <v>129</v>
      </c>
      <c r="F90" s="18"/>
      <c r="G90" s="104">
        <v>1</v>
      </c>
      <c r="H90" s="104" t="s">
        <v>38</v>
      </c>
      <c r="I90" s="104">
        <f>E$6+1</f>
        <v>3</v>
      </c>
      <c r="J90" s="19">
        <v>0</v>
      </c>
      <c r="K90" s="105">
        <f t="shared" ref="K90" si="65">G90*J90</f>
        <v>0</v>
      </c>
      <c r="L90" s="105">
        <f t="shared" ref="L90" si="66">K90</f>
        <v>0</v>
      </c>
      <c r="M90" s="106">
        <f t="shared" ref="M90" si="67">K90+L90*(E$6-1)</f>
        <v>0</v>
      </c>
      <c r="N90" s="21"/>
      <c r="O90" s="21"/>
      <c r="P90" s="21"/>
    </row>
    <row r="91" spans="2:16" x14ac:dyDescent="0.25">
      <c r="B91" s="27"/>
      <c r="C91" s="17"/>
      <c r="D91" s="56"/>
      <c r="E91" s="85" t="s">
        <v>130</v>
      </c>
      <c r="F91" s="18"/>
      <c r="G91" s="104">
        <v>1</v>
      </c>
      <c r="H91" s="104" t="s">
        <v>38</v>
      </c>
      <c r="I91" s="104">
        <f t="shared" ref="I91:I96" si="68">E$6</f>
        <v>2</v>
      </c>
      <c r="J91" s="19">
        <v>0</v>
      </c>
      <c r="K91" s="105">
        <f t="shared" si="55"/>
        <v>0</v>
      </c>
      <c r="L91" s="105">
        <f t="shared" si="64"/>
        <v>0</v>
      </c>
      <c r="M91" s="106">
        <f t="shared" si="56"/>
        <v>0</v>
      </c>
      <c r="N91" s="21"/>
      <c r="O91" s="21"/>
      <c r="P91" s="21"/>
    </row>
    <row r="92" spans="2:16" x14ac:dyDescent="0.25">
      <c r="B92" s="27"/>
      <c r="C92" s="17"/>
      <c r="D92" s="56"/>
      <c r="E92" s="85" t="s">
        <v>131</v>
      </c>
      <c r="F92" s="18"/>
      <c r="G92" s="104">
        <v>3</v>
      </c>
      <c r="H92" s="104" t="s">
        <v>38</v>
      </c>
      <c r="I92" s="104">
        <f t="shared" si="68"/>
        <v>2</v>
      </c>
      <c r="J92" s="19">
        <v>0</v>
      </c>
      <c r="K92" s="105">
        <f t="shared" si="55"/>
        <v>0</v>
      </c>
      <c r="L92" s="105">
        <f t="shared" si="64"/>
        <v>0</v>
      </c>
      <c r="M92" s="106">
        <f t="shared" si="56"/>
        <v>0</v>
      </c>
      <c r="N92" s="21"/>
      <c r="O92" s="21"/>
      <c r="P92" s="21"/>
    </row>
    <row r="93" spans="2:16" x14ac:dyDescent="0.25">
      <c r="B93" s="27"/>
      <c r="C93" s="17"/>
      <c r="D93" s="56"/>
      <c r="E93" s="85" t="s">
        <v>132</v>
      </c>
      <c r="F93" s="18"/>
      <c r="G93" s="104">
        <v>2</v>
      </c>
      <c r="H93" s="104" t="s">
        <v>38</v>
      </c>
      <c r="I93" s="104">
        <f t="shared" si="68"/>
        <v>2</v>
      </c>
      <c r="J93" s="19">
        <v>0</v>
      </c>
      <c r="K93" s="105">
        <f t="shared" si="55"/>
        <v>0</v>
      </c>
      <c r="L93" s="105">
        <f t="shared" si="64"/>
        <v>0</v>
      </c>
      <c r="M93" s="106">
        <f t="shared" si="56"/>
        <v>0</v>
      </c>
      <c r="N93" s="21"/>
      <c r="O93" s="21"/>
      <c r="P93" s="21"/>
    </row>
    <row r="94" spans="2:16" x14ac:dyDescent="0.25">
      <c r="B94" s="27"/>
      <c r="C94" s="17"/>
      <c r="D94" s="56"/>
      <c r="E94" s="85" t="s">
        <v>133</v>
      </c>
      <c r="F94" s="18"/>
      <c r="G94" s="104">
        <v>2</v>
      </c>
      <c r="H94" s="104" t="s">
        <v>38</v>
      </c>
      <c r="I94" s="104">
        <f t="shared" si="68"/>
        <v>2</v>
      </c>
      <c r="J94" s="19">
        <v>0</v>
      </c>
      <c r="K94" s="105">
        <f t="shared" si="55"/>
        <v>0</v>
      </c>
      <c r="L94" s="105">
        <f t="shared" si="64"/>
        <v>0</v>
      </c>
      <c r="M94" s="106">
        <f t="shared" si="56"/>
        <v>0</v>
      </c>
      <c r="N94" s="21"/>
      <c r="O94" s="21"/>
      <c r="P94" s="21"/>
    </row>
    <row r="95" spans="2:16" x14ac:dyDescent="0.25">
      <c r="B95" s="27"/>
      <c r="C95" s="17"/>
      <c r="D95" s="56"/>
      <c r="E95" s="85" t="s">
        <v>134</v>
      </c>
      <c r="F95" s="18"/>
      <c r="G95" s="104">
        <v>1</v>
      </c>
      <c r="H95" s="104" t="s">
        <v>38</v>
      </c>
      <c r="I95" s="104">
        <f t="shared" si="68"/>
        <v>2</v>
      </c>
      <c r="J95" s="19">
        <v>0</v>
      </c>
      <c r="K95" s="105">
        <f t="shared" si="55"/>
        <v>0</v>
      </c>
      <c r="L95" s="105">
        <f t="shared" si="64"/>
        <v>0</v>
      </c>
      <c r="M95" s="106">
        <f t="shared" si="56"/>
        <v>0</v>
      </c>
      <c r="N95" s="21"/>
      <c r="O95" s="21"/>
      <c r="P95" s="21"/>
    </row>
    <row r="96" spans="2:16" x14ac:dyDescent="0.25">
      <c r="B96" s="27"/>
      <c r="C96" s="17"/>
      <c r="D96" s="56"/>
      <c r="E96" s="85" t="s">
        <v>135</v>
      </c>
      <c r="F96" s="18"/>
      <c r="G96" s="104">
        <v>1</v>
      </c>
      <c r="H96" s="104" t="s">
        <v>38</v>
      </c>
      <c r="I96" s="104">
        <f t="shared" si="68"/>
        <v>2</v>
      </c>
      <c r="J96" s="19">
        <v>0</v>
      </c>
      <c r="K96" s="105">
        <f t="shared" si="55"/>
        <v>0</v>
      </c>
      <c r="L96" s="105">
        <f t="shared" si="64"/>
        <v>0</v>
      </c>
      <c r="M96" s="106">
        <f t="shared" si="56"/>
        <v>0</v>
      </c>
      <c r="N96" s="21"/>
      <c r="O96" s="21"/>
      <c r="P96" s="21"/>
    </row>
    <row r="97" spans="2:16" x14ac:dyDescent="0.25">
      <c r="B97" s="27"/>
      <c r="C97" s="17"/>
      <c r="D97" s="56"/>
      <c r="E97" s="85" t="s">
        <v>136</v>
      </c>
      <c r="F97" s="18"/>
      <c r="G97" s="104">
        <v>4</v>
      </c>
      <c r="H97" s="104" t="s">
        <v>38</v>
      </c>
      <c r="I97" s="104">
        <f>E$6+1</f>
        <v>3</v>
      </c>
      <c r="J97" s="19">
        <v>0</v>
      </c>
      <c r="K97" s="105">
        <f t="shared" si="55"/>
        <v>0</v>
      </c>
      <c r="L97" s="105">
        <f t="shared" si="64"/>
        <v>0</v>
      </c>
      <c r="M97" s="106">
        <f t="shared" si="56"/>
        <v>0</v>
      </c>
      <c r="N97" s="21"/>
      <c r="O97" s="21"/>
      <c r="P97" s="21"/>
    </row>
    <row r="98" spans="2:16" x14ac:dyDescent="0.25">
      <c r="B98" s="27"/>
      <c r="C98" s="17"/>
      <c r="D98" s="56"/>
      <c r="E98" s="85" t="s">
        <v>137</v>
      </c>
      <c r="F98" s="18"/>
      <c r="G98" s="104">
        <v>1</v>
      </c>
      <c r="H98" s="104" t="s">
        <v>38</v>
      </c>
      <c r="I98" s="104">
        <f>E$6</f>
        <v>2</v>
      </c>
      <c r="J98" s="19">
        <v>0</v>
      </c>
      <c r="K98" s="105">
        <f t="shared" si="55"/>
        <v>0</v>
      </c>
      <c r="L98" s="105">
        <f t="shared" si="64"/>
        <v>0</v>
      </c>
      <c r="M98" s="106">
        <f t="shared" si="56"/>
        <v>0</v>
      </c>
      <c r="N98" s="21"/>
      <c r="O98" s="21"/>
      <c r="P98" s="21"/>
    </row>
    <row r="99" spans="2:16" x14ac:dyDescent="0.25">
      <c r="B99" s="17"/>
      <c r="C99" s="17"/>
      <c r="D99" s="56" t="s">
        <v>138</v>
      </c>
      <c r="E99" s="85" t="s">
        <v>139</v>
      </c>
      <c r="F99" s="18"/>
      <c r="G99" s="104">
        <v>1</v>
      </c>
      <c r="H99" s="104" t="s">
        <v>40</v>
      </c>
      <c r="I99" s="104" t="s">
        <v>140</v>
      </c>
      <c r="J99" s="19">
        <v>0</v>
      </c>
      <c r="K99" s="105">
        <f t="shared" ref="K99:K100" si="69">G99*J99</f>
        <v>0</v>
      </c>
      <c r="L99" s="105">
        <f>K99</f>
        <v>0</v>
      </c>
      <c r="M99" s="106">
        <f t="shared" ref="M99:M100" si="70">K99+L99*(E$6-1)</f>
        <v>0</v>
      </c>
      <c r="N99" s="21"/>
      <c r="O99" s="21"/>
      <c r="P99" s="21"/>
    </row>
    <row r="100" spans="2:16" x14ac:dyDescent="0.25">
      <c r="B100" s="17"/>
      <c r="C100" s="17"/>
      <c r="D100" s="56"/>
      <c r="E100" s="85" t="s">
        <v>141</v>
      </c>
      <c r="F100" s="18"/>
      <c r="G100" s="104">
        <v>1</v>
      </c>
      <c r="H100" s="104" t="s">
        <v>40</v>
      </c>
      <c r="I100" s="104" t="s">
        <v>140</v>
      </c>
      <c r="J100" s="19">
        <v>0</v>
      </c>
      <c r="K100" s="105">
        <f t="shared" si="69"/>
        <v>0</v>
      </c>
      <c r="L100" s="105">
        <f>K100</f>
        <v>0</v>
      </c>
      <c r="M100" s="106">
        <f t="shared" si="70"/>
        <v>0</v>
      </c>
      <c r="N100" s="21"/>
      <c r="O100" s="21"/>
      <c r="P100" s="21"/>
    </row>
    <row r="101" spans="2:16" x14ac:dyDescent="0.25">
      <c r="B101" s="17"/>
      <c r="C101" s="17"/>
      <c r="D101" s="56"/>
      <c r="E101" s="85" t="s">
        <v>142</v>
      </c>
      <c r="F101" s="18"/>
      <c r="G101" s="104">
        <v>1</v>
      </c>
      <c r="H101" s="104" t="s">
        <v>40</v>
      </c>
      <c r="I101" s="104" t="s">
        <v>140</v>
      </c>
      <c r="J101" s="19">
        <v>0</v>
      </c>
      <c r="K101" s="105">
        <f t="shared" ref="K101" si="71">G101*J101</f>
        <v>0</v>
      </c>
      <c r="L101" s="105">
        <f>K101</f>
        <v>0</v>
      </c>
      <c r="M101" s="106">
        <f t="shared" ref="M101" si="72">K101+L101*(E$6-1)</f>
        <v>0</v>
      </c>
      <c r="N101" s="21"/>
      <c r="O101" s="21"/>
      <c r="P101" s="21"/>
    </row>
    <row r="102" spans="2:16" ht="20.25" x14ac:dyDescent="0.25">
      <c r="D102" s="82" t="s">
        <v>49</v>
      </c>
      <c r="E102" s="83"/>
      <c r="F102" s="83"/>
      <c r="G102" s="83"/>
      <c r="H102" s="83"/>
      <c r="I102" s="83"/>
      <c r="J102" s="83"/>
      <c r="K102" s="83"/>
      <c r="L102" s="83"/>
      <c r="M102" s="84"/>
      <c r="N102" s="1"/>
      <c r="O102" s="1"/>
      <c r="P102" s="1"/>
    </row>
    <row r="103" spans="2:16" ht="33" x14ac:dyDescent="0.25">
      <c r="D103" s="76" t="s">
        <v>11</v>
      </c>
      <c r="E103" s="77" t="s">
        <v>12</v>
      </c>
      <c r="F103" s="77" t="s">
        <v>57</v>
      </c>
      <c r="G103" s="78" t="s">
        <v>14</v>
      </c>
      <c r="H103" s="78" t="s">
        <v>15</v>
      </c>
      <c r="I103" s="78" t="s">
        <v>16</v>
      </c>
      <c r="J103" s="79" t="s">
        <v>17</v>
      </c>
      <c r="K103" s="79" t="s">
        <v>18</v>
      </c>
      <c r="L103" s="79" t="s">
        <v>19</v>
      </c>
      <c r="M103" s="80" t="s">
        <v>20</v>
      </c>
      <c r="N103" s="1"/>
      <c r="O103" s="1"/>
      <c r="P103" s="1"/>
    </row>
    <row r="104" spans="2:16" x14ac:dyDescent="0.25">
      <c r="C104" s="17"/>
      <c r="D104" s="56" t="s">
        <v>49</v>
      </c>
      <c r="E104" s="85" t="s">
        <v>143</v>
      </c>
      <c r="F104" s="18"/>
      <c r="G104" s="104">
        <v>3</v>
      </c>
      <c r="H104" s="104" t="s">
        <v>40</v>
      </c>
      <c r="I104" s="104">
        <f t="shared" ref="I104:I108" si="73">E$6</f>
        <v>2</v>
      </c>
      <c r="J104" s="19">
        <v>0</v>
      </c>
      <c r="K104" s="105">
        <f t="shared" ref="K104:K108" si="74">G104*J104</f>
        <v>0</v>
      </c>
      <c r="L104" s="105">
        <f>K104</f>
        <v>0</v>
      </c>
      <c r="M104" s="106">
        <f>K104+L104*(E$6-1)</f>
        <v>0</v>
      </c>
      <c r="N104" s="1"/>
      <c r="O104" s="1"/>
      <c r="P104" s="1"/>
    </row>
    <row r="105" spans="2:16" x14ac:dyDescent="0.25">
      <c r="C105" s="17"/>
      <c r="D105" s="56"/>
      <c r="E105" s="85" t="s">
        <v>144</v>
      </c>
      <c r="F105" s="18"/>
      <c r="G105" s="104">
        <v>500</v>
      </c>
      <c r="H105" s="104" t="s">
        <v>40</v>
      </c>
      <c r="I105" s="104">
        <f t="shared" si="73"/>
        <v>2</v>
      </c>
      <c r="J105" s="19">
        <v>0</v>
      </c>
      <c r="K105" s="105">
        <f t="shared" si="74"/>
        <v>0</v>
      </c>
      <c r="L105" s="105">
        <f t="shared" ref="L105:L108" si="75">K105</f>
        <v>0</v>
      </c>
      <c r="M105" s="106">
        <f>K105+L105*(E$6-1)</f>
        <v>0</v>
      </c>
      <c r="N105" s="1"/>
      <c r="O105" s="1"/>
      <c r="P105" s="1"/>
    </row>
    <row r="106" spans="2:16" x14ac:dyDescent="0.25">
      <c r="C106" s="17"/>
      <c r="D106" s="56"/>
      <c r="E106" s="85" t="s">
        <v>145</v>
      </c>
      <c r="F106" s="18"/>
      <c r="G106" s="104">
        <v>1</v>
      </c>
      <c r="H106" s="104" t="s">
        <v>40</v>
      </c>
      <c r="I106" s="104">
        <f t="shared" si="73"/>
        <v>2</v>
      </c>
      <c r="J106" s="19">
        <v>0</v>
      </c>
      <c r="K106" s="105">
        <f t="shared" si="74"/>
        <v>0</v>
      </c>
      <c r="L106" s="105">
        <f t="shared" si="75"/>
        <v>0</v>
      </c>
      <c r="M106" s="106">
        <f>K106+L106*(E$6-1)</f>
        <v>0</v>
      </c>
      <c r="N106" s="1"/>
      <c r="O106" s="1"/>
      <c r="P106" s="1"/>
    </row>
    <row r="107" spans="2:16" x14ac:dyDescent="0.25">
      <c r="C107" s="17"/>
      <c r="D107" s="56"/>
      <c r="E107" s="85" t="s">
        <v>146</v>
      </c>
      <c r="F107" s="18"/>
      <c r="G107" s="104">
        <v>3</v>
      </c>
      <c r="H107" s="104" t="s">
        <v>42</v>
      </c>
      <c r="I107" s="104">
        <f t="shared" si="73"/>
        <v>2</v>
      </c>
      <c r="J107" s="19">
        <v>0</v>
      </c>
      <c r="K107" s="105">
        <f t="shared" si="74"/>
        <v>0</v>
      </c>
      <c r="L107" s="105">
        <f t="shared" si="75"/>
        <v>0</v>
      </c>
      <c r="M107" s="106">
        <f>K107+L107*(E$6-1)</f>
        <v>0</v>
      </c>
      <c r="N107" s="1"/>
      <c r="O107" s="1"/>
      <c r="P107" s="1"/>
    </row>
    <row r="108" spans="2:16" x14ac:dyDescent="0.25">
      <c r="C108" s="17"/>
      <c r="D108" s="56"/>
      <c r="E108" s="85" t="s">
        <v>147</v>
      </c>
      <c r="F108" s="18"/>
      <c r="G108" s="104">
        <v>1</v>
      </c>
      <c r="H108" s="104" t="s">
        <v>42</v>
      </c>
      <c r="I108" s="104">
        <f t="shared" si="73"/>
        <v>2</v>
      </c>
      <c r="J108" s="19">
        <v>0</v>
      </c>
      <c r="K108" s="105">
        <f t="shared" si="74"/>
        <v>0</v>
      </c>
      <c r="L108" s="105">
        <f t="shared" si="75"/>
        <v>0</v>
      </c>
      <c r="M108" s="106">
        <f>K108+L108*(E$6-1)</f>
        <v>0</v>
      </c>
      <c r="N108" s="1"/>
      <c r="O108" s="1"/>
      <c r="P108" s="1"/>
    </row>
    <row r="109" spans="2:16" ht="20.25" x14ac:dyDescent="0.25">
      <c r="D109" s="86" t="s">
        <v>10</v>
      </c>
      <c r="E109" s="87"/>
      <c r="F109" s="87"/>
      <c r="G109" s="87"/>
      <c r="H109" s="87"/>
      <c r="I109" s="87"/>
      <c r="J109" s="87"/>
      <c r="K109" s="87"/>
      <c r="L109" s="87"/>
      <c r="M109" s="88">
        <f>SUM(M13:M72,M75:M101,M104:M108)</f>
        <v>0</v>
      </c>
      <c r="N109" s="34"/>
      <c r="O109" s="34"/>
      <c r="P109" s="34"/>
    </row>
    <row r="110" spans="2:16" ht="20.25" x14ac:dyDescent="0.25">
      <c r="D110" s="86" t="s">
        <v>20</v>
      </c>
      <c r="E110" s="87"/>
      <c r="F110" s="87"/>
      <c r="G110" s="87"/>
      <c r="H110" s="87"/>
      <c r="I110" s="87"/>
      <c r="J110" s="87"/>
      <c r="K110" s="87"/>
      <c r="L110" s="87"/>
      <c r="M110" s="88">
        <f>SUM(M109:M109)</f>
        <v>0</v>
      </c>
      <c r="N110" s="34"/>
      <c r="O110" s="34"/>
      <c r="P110" s="34"/>
    </row>
    <row r="111" spans="2:16" ht="20.25" x14ac:dyDescent="0.25">
      <c r="D111" s="86" t="s">
        <v>51</v>
      </c>
      <c r="E111" s="87"/>
      <c r="F111" s="87"/>
      <c r="G111" s="87"/>
      <c r="H111" s="87"/>
      <c r="I111" s="87"/>
      <c r="J111" s="87"/>
      <c r="K111" s="87"/>
      <c r="L111" s="87"/>
      <c r="M111" s="88">
        <f>M110*19%</f>
        <v>0</v>
      </c>
      <c r="N111" s="34"/>
      <c r="O111" s="34"/>
      <c r="P111" s="34"/>
    </row>
    <row r="112" spans="2:16" ht="21" thickBot="1" x14ac:dyDescent="0.3">
      <c r="D112" s="89" t="s">
        <v>52</v>
      </c>
      <c r="E112" s="90"/>
      <c r="F112" s="90"/>
      <c r="G112" s="90"/>
      <c r="H112" s="90"/>
      <c r="I112" s="90"/>
      <c r="J112" s="90"/>
      <c r="K112" s="90"/>
      <c r="L112" s="90"/>
      <c r="M112" s="91">
        <f>SUM(M110:M111)</f>
        <v>0</v>
      </c>
      <c r="N112" s="35"/>
      <c r="O112" s="35"/>
      <c r="P112" s="35"/>
    </row>
    <row r="113" spans="2:16" ht="20.25" customHeight="1" thickBot="1" x14ac:dyDescent="0.3">
      <c r="D113" s="36" t="s">
        <v>53</v>
      </c>
      <c r="E113" s="37"/>
      <c r="F113" s="37"/>
      <c r="G113" s="37"/>
      <c r="H113" s="37"/>
      <c r="I113" s="37"/>
      <c r="J113" s="37"/>
      <c r="K113" s="37"/>
      <c r="L113" s="37"/>
      <c r="M113" s="38"/>
    </row>
    <row r="114" spans="2:16" x14ac:dyDescent="0.25">
      <c r="D114" s="40"/>
      <c r="E114" s="41"/>
      <c r="F114" s="41"/>
      <c r="G114" s="41"/>
      <c r="H114" s="41"/>
      <c r="I114" s="41"/>
      <c r="J114" s="41"/>
      <c r="K114" s="41"/>
      <c r="L114" s="41"/>
      <c r="M114" s="42"/>
    </row>
    <row r="115" spans="2:16" x14ac:dyDescent="0.25">
      <c r="D115" s="40"/>
      <c r="E115" s="41"/>
      <c r="F115" s="41"/>
      <c r="G115" s="41"/>
      <c r="H115" s="41"/>
      <c r="I115" s="41"/>
      <c r="J115" s="41"/>
      <c r="K115" s="41"/>
      <c r="L115" s="41"/>
      <c r="M115" s="42"/>
    </row>
    <row r="116" spans="2:16" ht="99" customHeight="1" x14ac:dyDescent="0.25">
      <c r="D116" s="40"/>
      <c r="E116" s="41"/>
      <c r="F116" s="41"/>
      <c r="G116" s="41"/>
      <c r="H116" s="41"/>
      <c r="I116" s="41"/>
      <c r="J116" s="41"/>
      <c r="K116" s="41"/>
      <c r="L116" s="41"/>
      <c r="M116" s="42"/>
    </row>
    <row r="117" spans="2:16" ht="17.25" thickBot="1" x14ac:dyDescent="0.3">
      <c r="D117" s="43"/>
      <c r="E117" s="44"/>
      <c r="F117" s="44"/>
      <c r="G117" s="44"/>
      <c r="H117" s="44"/>
      <c r="I117" s="44"/>
      <c r="J117" s="44"/>
      <c r="K117" s="44"/>
      <c r="L117" s="44"/>
      <c r="M117" s="45"/>
    </row>
    <row r="118" spans="2:16" x14ac:dyDescent="0.25">
      <c r="C118" s="17"/>
      <c r="D118" s="92"/>
      <c r="E118" s="93"/>
      <c r="F118" s="93"/>
      <c r="G118" s="94"/>
      <c r="H118" s="94"/>
      <c r="I118" s="94"/>
      <c r="J118" s="95"/>
      <c r="K118" s="95"/>
      <c r="L118" s="95"/>
      <c r="M118" s="96"/>
      <c r="N118" s="1"/>
      <c r="O118" s="1"/>
      <c r="P118" s="1"/>
    </row>
    <row r="119" spans="2:16" x14ac:dyDescent="0.25">
      <c r="C119" s="17"/>
      <c r="D119" s="92"/>
      <c r="E119" s="93"/>
      <c r="F119" s="93"/>
      <c r="G119" s="94"/>
      <c r="H119" s="94"/>
      <c r="I119" s="94"/>
      <c r="J119" s="95"/>
      <c r="K119" s="95"/>
      <c r="L119" s="95"/>
      <c r="M119" s="96"/>
      <c r="N119" s="1"/>
      <c r="O119" s="1"/>
      <c r="P119" s="1"/>
    </row>
    <row r="120" spans="2:16" ht="17.25" thickBot="1" x14ac:dyDescent="0.3">
      <c r="C120" s="17"/>
      <c r="D120" s="92"/>
      <c r="E120" s="93"/>
      <c r="F120" s="93"/>
      <c r="G120" s="94"/>
      <c r="H120" s="94"/>
      <c r="I120" s="94"/>
      <c r="J120" s="95"/>
      <c r="K120" s="95"/>
      <c r="L120" s="95"/>
      <c r="M120" s="96"/>
      <c r="N120" s="1"/>
      <c r="O120" s="1"/>
      <c r="P120" s="1"/>
    </row>
    <row r="121" spans="2:16" ht="21" customHeight="1" x14ac:dyDescent="0.25">
      <c r="D121" s="73" t="s">
        <v>202</v>
      </c>
      <c r="E121" s="74"/>
      <c r="F121" s="74"/>
      <c r="G121" s="74"/>
      <c r="H121" s="74"/>
      <c r="I121" s="74"/>
      <c r="J121" s="74"/>
      <c r="K121" s="74"/>
      <c r="L121" s="74"/>
      <c r="M121" s="75"/>
      <c r="N121" s="11"/>
      <c r="O121" s="34"/>
      <c r="P121" s="34"/>
    </row>
    <row r="122" spans="2:16" ht="58.5" customHeight="1" x14ac:dyDescent="0.25">
      <c r="D122" s="76" t="s">
        <v>11</v>
      </c>
      <c r="E122" s="77" t="s">
        <v>12</v>
      </c>
      <c r="F122" s="77" t="s">
        <v>57</v>
      </c>
      <c r="G122" s="78" t="s">
        <v>14</v>
      </c>
      <c r="H122" s="78" t="s">
        <v>15</v>
      </c>
      <c r="I122" s="78" t="s">
        <v>16</v>
      </c>
      <c r="J122" s="79" t="s">
        <v>17</v>
      </c>
      <c r="K122" s="79" t="s">
        <v>18</v>
      </c>
      <c r="L122" s="79" t="s">
        <v>19</v>
      </c>
      <c r="M122" s="80" t="s">
        <v>20</v>
      </c>
      <c r="N122" s="13"/>
      <c r="O122" s="34"/>
      <c r="P122" s="34"/>
    </row>
    <row r="123" spans="2:16" ht="20.25" x14ac:dyDescent="0.25">
      <c r="B123" s="16"/>
      <c r="C123" s="17"/>
      <c r="D123" s="56" t="s">
        <v>22</v>
      </c>
      <c r="E123" s="85" t="s">
        <v>173</v>
      </c>
      <c r="F123" s="18"/>
      <c r="G123" s="104">
        <v>24</v>
      </c>
      <c r="H123" s="104" t="s">
        <v>40</v>
      </c>
      <c r="I123" s="104">
        <f>E$6</f>
        <v>2</v>
      </c>
      <c r="J123" s="109">
        <v>0</v>
      </c>
      <c r="K123" s="105">
        <f>G123*J123</f>
        <v>0</v>
      </c>
      <c r="L123" s="105">
        <f>K123*E$8</f>
        <v>0</v>
      </c>
      <c r="M123" s="106">
        <f>K123+L123*(E$6-1)</f>
        <v>0</v>
      </c>
      <c r="N123" s="21"/>
      <c r="O123" s="34"/>
      <c r="P123" s="34"/>
    </row>
    <row r="124" spans="2:16" ht="20.25" x14ac:dyDescent="0.25">
      <c r="B124" s="16"/>
      <c r="C124" s="17"/>
      <c r="D124" s="56"/>
      <c r="E124" s="85" t="s">
        <v>174</v>
      </c>
      <c r="F124" s="18"/>
      <c r="G124" s="104">
        <v>12</v>
      </c>
      <c r="H124" s="104" t="s">
        <v>40</v>
      </c>
      <c r="I124" s="104">
        <f>E$6</f>
        <v>2</v>
      </c>
      <c r="J124" s="109">
        <v>0</v>
      </c>
      <c r="K124" s="105">
        <f t="shared" ref="K124:K131" si="76">G124*J124</f>
        <v>0</v>
      </c>
      <c r="L124" s="105">
        <f>K124*E$8</f>
        <v>0</v>
      </c>
      <c r="M124" s="106">
        <f>K124+L124*(E$6-1)</f>
        <v>0</v>
      </c>
      <c r="N124" s="21"/>
      <c r="O124" s="34"/>
      <c r="P124" s="34"/>
    </row>
    <row r="125" spans="2:16" ht="20.25" x14ac:dyDescent="0.25">
      <c r="B125" s="16"/>
      <c r="C125" s="17"/>
      <c r="D125" s="56"/>
      <c r="E125" s="85" t="s">
        <v>175</v>
      </c>
      <c r="F125" s="18"/>
      <c r="G125" s="104">
        <v>8</v>
      </c>
      <c r="H125" s="104" t="s">
        <v>40</v>
      </c>
      <c r="I125" s="104">
        <f>E$6</f>
        <v>2</v>
      </c>
      <c r="J125" s="109">
        <v>0</v>
      </c>
      <c r="K125" s="105">
        <f t="shared" si="76"/>
        <v>0</v>
      </c>
      <c r="L125" s="105">
        <f t="shared" ref="L125" si="77">K125*E$8</f>
        <v>0</v>
      </c>
      <c r="M125" s="106">
        <f t="shared" ref="M125" si="78">K125+L125*(E$6-1)</f>
        <v>0</v>
      </c>
      <c r="N125" s="21"/>
      <c r="O125" s="34"/>
      <c r="P125" s="34"/>
    </row>
    <row r="126" spans="2:16" ht="20.25" x14ac:dyDescent="0.25">
      <c r="B126" s="16"/>
      <c r="C126" s="17"/>
      <c r="D126" s="56"/>
      <c r="E126" s="85" t="s">
        <v>237</v>
      </c>
      <c r="F126" s="18"/>
      <c r="G126" s="104">
        <v>2</v>
      </c>
      <c r="H126" s="104" t="s">
        <v>40</v>
      </c>
      <c r="I126" s="104">
        <f>E$6</f>
        <v>2</v>
      </c>
      <c r="J126" s="109">
        <v>0</v>
      </c>
      <c r="K126" s="105">
        <f t="shared" si="76"/>
        <v>0</v>
      </c>
      <c r="L126" s="105">
        <f>K126*E$8</f>
        <v>0</v>
      </c>
      <c r="M126" s="106">
        <f>K126+L126*(E$6-1)</f>
        <v>0</v>
      </c>
      <c r="N126" s="21"/>
      <c r="O126" s="34"/>
      <c r="P126" s="34"/>
    </row>
    <row r="127" spans="2:16" ht="20.25" x14ac:dyDescent="0.25">
      <c r="B127" s="16"/>
      <c r="C127" s="17"/>
      <c r="D127" s="56"/>
      <c r="E127" s="85" t="s">
        <v>234</v>
      </c>
      <c r="F127" s="18"/>
      <c r="G127" s="104">
        <f>6*2.4</f>
        <v>14.399999999999999</v>
      </c>
      <c r="H127" s="104" t="s">
        <v>27</v>
      </c>
      <c r="I127" s="104">
        <f>E$6</f>
        <v>2</v>
      </c>
      <c r="J127" s="109">
        <v>0</v>
      </c>
      <c r="K127" s="105">
        <f t="shared" si="76"/>
        <v>0</v>
      </c>
      <c r="L127" s="105">
        <f>K127*E$8</f>
        <v>0</v>
      </c>
      <c r="M127" s="106">
        <f>K127+L127*(E$6-1)</f>
        <v>0</v>
      </c>
      <c r="N127" s="21"/>
      <c r="O127" s="34"/>
      <c r="P127" s="34"/>
    </row>
    <row r="128" spans="2:16" ht="20.25" x14ac:dyDescent="0.25">
      <c r="B128" s="16"/>
      <c r="C128" s="17"/>
      <c r="D128" s="56"/>
      <c r="E128" s="85" t="s">
        <v>176</v>
      </c>
      <c r="F128" s="18"/>
      <c r="G128" s="104">
        <v>1</v>
      </c>
      <c r="H128" s="104" t="s">
        <v>30</v>
      </c>
      <c r="I128" s="104">
        <f t="shared" ref="I128:I151" si="79">E$6</f>
        <v>2</v>
      </c>
      <c r="J128" s="109">
        <v>0</v>
      </c>
      <c r="K128" s="105">
        <f t="shared" si="76"/>
        <v>0</v>
      </c>
      <c r="L128" s="105">
        <f t="shared" ref="L128:L131" si="80">K128*E$8</f>
        <v>0</v>
      </c>
      <c r="M128" s="106">
        <f t="shared" ref="M128" si="81">K128+L128*(E$6-1)</f>
        <v>0</v>
      </c>
      <c r="N128" s="21"/>
      <c r="O128" s="34"/>
      <c r="P128" s="34"/>
    </row>
    <row r="129" spans="2:16" ht="20.25" x14ac:dyDescent="0.25">
      <c r="B129" s="16"/>
      <c r="C129" s="17"/>
      <c r="D129" s="56"/>
      <c r="E129" s="85" t="s">
        <v>233</v>
      </c>
      <c r="F129" s="18"/>
      <c r="G129" s="104">
        <v>2</v>
      </c>
      <c r="H129" s="104" t="s">
        <v>27</v>
      </c>
      <c r="I129" s="104">
        <f t="shared" si="79"/>
        <v>2</v>
      </c>
      <c r="J129" s="109">
        <v>0</v>
      </c>
      <c r="K129" s="105">
        <f t="shared" si="76"/>
        <v>0</v>
      </c>
      <c r="L129" s="105">
        <f t="shared" si="80"/>
        <v>0</v>
      </c>
      <c r="M129" s="106">
        <f>K129+L129*(E$6-1)</f>
        <v>0</v>
      </c>
      <c r="N129" s="21"/>
      <c r="O129" s="34"/>
      <c r="P129" s="34"/>
    </row>
    <row r="130" spans="2:16" ht="20.25" x14ac:dyDescent="0.25">
      <c r="B130" s="16"/>
      <c r="C130" s="17"/>
      <c r="D130" s="56"/>
      <c r="E130" s="85" t="s">
        <v>177</v>
      </c>
      <c r="F130" s="18"/>
      <c r="G130" s="104">
        <v>20</v>
      </c>
      <c r="H130" s="104" t="s">
        <v>27</v>
      </c>
      <c r="I130" s="104">
        <f t="shared" si="79"/>
        <v>2</v>
      </c>
      <c r="J130" s="109">
        <v>0</v>
      </c>
      <c r="K130" s="105">
        <f t="shared" si="76"/>
        <v>0</v>
      </c>
      <c r="L130" s="105">
        <f t="shared" si="80"/>
        <v>0</v>
      </c>
      <c r="M130" s="106">
        <f t="shared" ref="M130:M131" si="82">K130+L130*(E$6-1)</f>
        <v>0</v>
      </c>
      <c r="N130" s="21"/>
      <c r="O130" s="34"/>
      <c r="P130" s="34"/>
    </row>
    <row r="131" spans="2:16" ht="20.25" x14ac:dyDescent="0.25">
      <c r="B131" s="16"/>
      <c r="C131" s="17"/>
      <c r="D131" s="56"/>
      <c r="E131" s="85" t="s">
        <v>178</v>
      </c>
      <c r="F131" s="18"/>
      <c r="G131" s="104">
        <v>12</v>
      </c>
      <c r="H131" s="104" t="s">
        <v>40</v>
      </c>
      <c r="I131" s="104">
        <f t="shared" si="79"/>
        <v>2</v>
      </c>
      <c r="J131" s="109">
        <v>0</v>
      </c>
      <c r="K131" s="105">
        <f t="shared" si="76"/>
        <v>0</v>
      </c>
      <c r="L131" s="105">
        <f t="shared" si="80"/>
        <v>0</v>
      </c>
      <c r="M131" s="106">
        <f t="shared" si="82"/>
        <v>0</v>
      </c>
      <c r="N131" s="21"/>
      <c r="O131" s="34"/>
      <c r="P131" s="34"/>
    </row>
    <row r="132" spans="2:16" x14ac:dyDescent="0.25">
      <c r="B132" s="16"/>
      <c r="C132" s="17"/>
      <c r="D132" s="56" t="s">
        <v>73</v>
      </c>
      <c r="E132" s="85" t="s">
        <v>179</v>
      </c>
      <c r="F132" s="18"/>
      <c r="G132" s="104">
        <v>21</v>
      </c>
      <c r="H132" s="104" t="s">
        <v>27</v>
      </c>
      <c r="I132" s="104">
        <f t="shared" si="79"/>
        <v>2</v>
      </c>
      <c r="J132" s="109">
        <v>0</v>
      </c>
      <c r="K132" s="105">
        <f>G132*J132</f>
        <v>0</v>
      </c>
      <c r="L132" s="105">
        <f>K132*E$8</f>
        <v>0</v>
      </c>
      <c r="M132" s="106">
        <f>K132+L132*(E$6-1)</f>
        <v>0</v>
      </c>
      <c r="N132" s="21"/>
      <c r="O132" s="21"/>
      <c r="P132" s="21"/>
    </row>
    <row r="133" spans="2:16" x14ac:dyDescent="0.25">
      <c r="B133" s="16"/>
      <c r="C133" s="17"/>
      <c r="D133" s="56"/>
      <c r="E133" s="85" t="s">
        <v>180</v>
      </c>
      <c r="F133" s="18"/>
      <c r="G133" s="104">
        <v>21</v>
      </c>
      <c r="H133" s="104" t="s">
        <v>27</v>
      </c>
      <c r="I133" s="104">
        <f t="shared" si="79"/>
        <v>2</v>
      </c>
      <c r="J133" s="109">
        <v>0</v>
      </c>
      <c r="K133" s="105">
        <f t="shared" ref="K133:K151" si="83">G133*J133</f>
        <v>0</v>
      </c>
      <c r="L133" s="105">
        <f t="shared" ref="L133" si="84">K133*E$8</f>
        <v>0</v>
      </c>
      <c r="M133" s="106">
        <f t="shared" ref="M133" si="85">K133+L133*(E$6-1)</f>
        <v>0</v>
      </c>
      <c r="N133" s="21"/>
      <c r="O133" s="21"/>
      <c r="P133" s="21"/>
    </row>
    <row r="134" spans="2:16" x14ac:dyDescent="0.25">
      <c r="B134" s="16"/>
      <c r="C134" s="17"/>
      <c r="D134" s="56"/>
      <c r="E134" s="85" t="s">
        <v>181</v>
      </c>
      <c r="F134" s="18"/>
      <c r="G134" s="104">
        <v>4</v>
      </c>
      <c r="H134" s="104" t="s">
        <v>40</v>
      </c>
      <c r="I134" s="104">
        <f t="shared" si="79"/>
        <v>2</v>
      </c>
      <c r="J134" s="109">
        <v>0</v>
      </c>
      <c r="K134" s="105">
        <f t="shared" si="83"/>
        <v>0</v>
      </c>
      <c r="L134" s="105">
        <f>K134*E$8</f>
        <v>0</v>
      </c>
      <c r="M134" s="106">
        <f>K134+L134*(E$6-1)</f>
        <v>0</v>
      </c>
      <c r="N134" s="21"/>
      <c r="O134" s="21"/>
      <c r="P134" s="21"/>
    </row>
    <row r="135" spans="2:16" x14ac:dyDescent="0.25">
      <c r="B135" s="16"/>
      <c r="C135" s="17"/>
      <c r="D135" s="56"/>
      <c r="E135" s="85" t="s">
        <v>182</v>
      </c>
      <c r="F135" s="18"/>
      <c r="G135" s="104">
        <v>2</v>
      </c>
      <c r="H135" s="104" t="s">
        <v>40</v>
      </c>
      <c r="I135" s="104">
        <f t="shared" si="79"/>
        <v>2</v>
      </c>
      <c r="J135" s="109">
        <v>0</v>
      </c>
      <c r="K135" s="105">
        <f t="shared" si="83"/>
        <v>0</v>
      </c>
      <c r="L135" s="105">
        <f t="shared" ref="L135:L141" si="86">K135*E$8</f>
        <v>0</v>
      </c>
      <c r="M135" s="106">
        <f t="shared" ref="M135:M141" si="87">K135+L135*(E$6-1)</f>
        <v>0</v>
      </c>
      <c r="N135" s="21"/>
      <c r="O135" s="21"/>
      <c r="P135" s="21"/>
    </row>
    <row r="136" spans="2:16" x14ac:dyDescent="0.25">
      <c r="B136" s="16"/>
      <c r="C136" s="17"/>
      <c r="D136" s="56"/>
      <c r="E136" s="85" t="s">
        <v>183</v>
      </c>
      <c r="F136" s="18"/>
      <c r="G136" s="104">
        <v>1</v>
      </c>
      <c r="H136" s="104" t="s">
        <v>40</v>
      </c>
      <c r="I136" s="104">
        <f t="shared" si="79"/>
        <v>2</v>
      </c>
      <c r="J136" s="109">
        <v>0</v>
      </c>
      <c r="K136" s="105">
        <f t="shared" si="83"/>
        <v>0</v>
      </c>
      <c r="L136" s="105">
        <f t="shared" si="86"/>
        <v>0</v>
      </c>
      <c r="M136" s="106">
        <f t="shared" si="87"/>
        <v>0</v>
      </c>
      <c r="N136" s="21"/>
      <c r="O136" s="21"/>
      <c r="P136" s="21"/>
    </row>
    <row r="137" spans="2:16" x14ac:dyDescent="0.25">
      <c r="B137" s="16"/>
      <c r="C137" s="17"/>
      <c r="D137" s="56"/>
      <c r="E137" s="85" t="s">
        <v>184</v>
      </c>
      <c r="F137" s="18"/>
      <c r="G137" s="104">
        <v>1</v>
      </c>
      <c r="H137" s="104" t="s">
        <v>40</v>
      </c>
      <c r="I137" s="104">
        <f t="shared" si="79"/>
        <v>2</v>
      </c>
      <c r="J137" s="109">
        <v>0</v>
      </c>
      <c r="K137" s="105">
        <f t="shared" si="83"/>
        <v>0</v>
      </c>
      <c r="L137" s="105">
        <f t="shared" si="86"/>
        <v>0</v>
      </c>
      <c r="M137" s="106">
        <f t="shared" si="87"/>
        <v>0</v>
      </c>
      <c r="N137" s="21"/>
      <c r="O137" s="21"/>
      <c r="P137" s="21"/>
    </row>
    <row r="138" spans="2:16" x14ac:dyDescent="0.25">
      <c r="B138" s="27"/>
      <c r="C138" s="17"/>
      <c r="D138" s="56" t="s">
        <v>39</v>
      </c>
      <c r="E138" s="85" t="s">
        <v>185</v>
      </c>
      <c r="F138" s="18"/>
      <c r="G138" s="104">
        <v>8</v>
      </c>
      <c r="H138" s="104" t="s">
        <v>40</v>
      </c>
      <c r="I138" s="104">
        <f t="shared" si="79"/>
        <v>2</v>
      </c>
      <c r="J138" s="109">
        <v>0</v>
      </c>
      <c r="K138" s="105">
        <f t="shared" si="83"/>
        <v>0</v>
      </c>
      <c r="L138" s="105">
        <f t="shared" si="86"/>
        <v>0</v>
      </c>
      <c r="M138" s="106">
        <f t="shared" si="87"/>
        <v>0</v>
      </c>
      <c r="N138" s="21"/>
      <c r="O138" s="21"/>
      <c r="P138" s="21"/>
    </row>
    <row r="139" spans="2:16" x14ac:dyDescent="0.25">
      <c r="B139" s="27"/>
      <c r="C139" s="17"/>
      <c r="D139" s="56"/>
      <c r="E139" s="85" t="s">
        <v>186</v>
      </c>
      <c r="F139" s="18"/>
      <c r="G139" s="104">
        <v>4</v>
      </c>
      <c r="H139" s="104" t="s">
        <v>40</v>
      </c>
      <c r="I139" s="104">
        <f t="shared" si="79"/>
        <v>2</v>
      </c>
      <c r="J139" s="109">
        <v>0</v>
      </c>
      <c r="K139" s="105">
        <f t="shared" si="83"/>
        <v>0</v>
      </c>
      <c r="L139" s="105">
        <f t="shared" si="86"/>
        <v>0</v>
      </c>
      <c r="M139" s="106">
        <f t="shared" si="87"/>
        <v>0</v>
      </c>
      <c r="N139" s="21"/>
      <c r="O139" s="21"/>
      <c r="P139" s="21"/>
    </row>
    <row r="140" spans="2:16" x14ac:dyDescent="0.25">
      <c r="B140" s="27"/>
      <c r="C140" s="17"/>
      <c r="D140" s="56"/>
      <c r="E140" s="85" t="s">
        <v>187</v>
      </c>
      <c r="F140" s="18"/>
      <c r="G140" s="104">
        <v>12</v>
      </c>
      <c r="H140" s="104" t="s">
        <v>40</v>
      </c>
      <c r="I140" s="104">
        <f t="shared" si="79"/>
        <v>2</v>
      </c>
      <c r="J140" s="109">
        <v>0</v>
      </c>
      <c r="K140" s="105">
        <f t="shared" si="83"/>
        <v>0</v>
      </c>
      <c r="L140" s="105">
        <f t="shared" si="86"/>
        <v>0</v>
      </c>
      <c r="M140" s="106">
        <f t="shared" si="87"/>
        <v>0</v>
      </c>
      <c r="N140" s="21"/>
      <c r="O140" s="21"/>
      <c r="P140" s="21"/>
    </row>
    <row r="141" spans="2:16" x14ac:dyDescent="0.25">
      <c r="B141" s="27"/>
      <c r="C141" s="17"/>
      <c r="D141" s="56"/>
      <c r="E141" s="85" t="s">
        <v>188</v>
      </c>
      <c r="F141" s="18"/>
      <c r="G141" s="104">
        <v>32</v>
      </c>
      <c r="H141" s="104" t="s">
        <v>40</v>
      </c>
      <c r="I141" s="104">
        <f t="shared" si="79"/>
        <v>2</v>
      </c>
      <c r="J141" s="109">
        <v>0</v>
      </c>
      <c r="K141" s="105">
        <f t="shared" si="83"/>
        <v>0</v>
      </c>
      <c r="L141" s="105">
        <f t="shared" si="86"/>
        <v>0</v>
      </c>
      <c r="M141" s="106">
        <f t="shared" si="87"/>
        <v>0</v>
      </c>
      <c r="N141" s="21"/>
      <c r="O141" s="21"/>
      <c r="P141" s="21"/>
    </row>
    <row r="142" spans="2:16" x14ac:dyDescent="0.25">
      <c r="B142" s="27"/>
      <c r="C142" s="17"/>
      <c r="D142" s="56" t="s">
        <v>94</v>
      </c>
      <c r="E142" s="85" t="s">
        <v>189</v>
      </c>
      <c r="F142" s="18"/>
      <c r="G142" s="104">
        <v>6</v>
      </c>
      <c r="H142" s="104" t="s">
        <v>40</v>
      </c>
      <c r="I142" s="104">
        <f t="shared" si="79"/>
        <v>2</v>
      </c>
      <c r="J142" s="109">
        <v>0</v>
      </c>
      <c r="K142" s="105">
        <f t="shared" si="83"/>
        <v>0</v>
      </c>
      <c r="L142" s="105">
        <f t="shared" ref="L142:L146" si="88">K142*E$8</f>
        <v>0</v>
      </c>
      <c r="M142" s="106">
        <f t="shared" ref="M142:M146" si="89">K142+L142*(E$6-1)</f>
        <v>0</v>
      </c>
      <c r="N142" s="21"/>
      <c r="O142" s="21"/>
      <c r="P142" s="21"/>
    </row>
    <row r="143" spans="2:16" x14ac:dyDescent="0.25">
      <c r="B143" s="27"/>
      <c r="C143" s="17"/>
      <c r="D143" s="56"/>
      <c r="E143" s="85" t="s">
        <v>190</v>
      </c>
      <c r="F143" s="18"/>
      <c r="G143" s="104">
        <v>4</v>
      </c>
      <c r="H143" s="104" t="s">
        <v>40</v>
      </c>
      <c r="I143" s="104">
        <f t="shared" si="79"/>
        <v>2</v>
      </c>
      <c r="J143" s="109">
        <v>0</v>
      </c>
      <c r="K143" s="105">
        <f t="shared" si="83"/>
        <v>0</v>
      </c>
      <c r="L143" s="105">
        <f t="shared" si="88"/>
        <v>0</v>
      </c>
      <c r="M143" s="106">
        <f t="shared" si="89"/>
        <v>0</v>
      </c>
      <c r="N143" s="21"/>
      <c r="O143" s="21"/>
      <c r="P143" s="21"/>
    </row>
    <row r="144" spans="2:16" x14ac:dyDescent="0.25">
      <c r="B144" s="27"/>
      <c r="C144" s="17"/>
      <c r="D144" s="56"/>
      <c r="E144" s="85" t="s">
        <v>104</v>
      </c>
      <c r="F144" s="18"/>
      <c r="G144" s="104">
        <v>1</v>
      </c>
      <c r="H144" s="104" t="s">
        <v>40</v>
      </c>
      <c r="I144" s="104">
        <f t="shared" si="79"/>
        <v>2</v>
      </c>
      <c r="J144" s="109">
        <v>0</v>
      </c>
      <c r="K144" s="105">
        <f t="shared" si="83"/>
        <v>0</v>
      </c>
      <c r="L144" s="105">
        <f t="shared" si="88"/>
        <v>0</v>
      </c>
      <c r="M144" s="106">
        <f t="shared" si="89"/>
        <v>0</v>
      </c>
      <c r="N144" s="21"/>
      <c r="O144" s="21"/>
      <c r="P144" s="21"/>
    </row>
    <row r="145" spans="2:16" x14ac:dyDescent="0.25">
      <c r="B145" s="27"/>
      <c r="C145" s="17"/>
      <c r="D145" s="56"/>
      <c r="E145" s="85" t="s">
        <v>105</v>
      </c>
      <c r="F145" s="18"/>
      <c r="G145" s="104">
        <v>1</v>
      </c>
      <c r="H145" s="104" t="s">
        <v>40</v>
      </c>
      <c r="I145" s="104">
        <f t="shared" si="79"/>
        <v>2</v>
      </c>
      <c r="J145" s="109">
        <v>0</v>
      </c>
      <c r="K145" s="105">
        <f t="shared" si="83"/>
        <v>0</v>
      </c>
      <c r="L145" s="105">
        <f t="shared" si="88"/>
        <v>0</v>
      </c>
      <c r="M145" s="106">
        <f t="shared" si="89"/>
        <v>0</v>
      </c>
      <c r="N145" s="21"/>
      <c r="O145" s="21"/>
      <c r="P145" s="21"/>
    </row>
    <row r="146" spans="2:16" x14ac:dyDescent="0.25">
      <c r="B146" s="27"/>
      <c r="C146" s="17"/>
      <c r="D146" s="56"/>
      <c r="E146" s="85" t="s">
        <v>106</v>
      </c>
      <c r="F146" s="18"/>
      <c r="G146" s="104">
        <v>6</v>
      </c>
      <c r="H146" s="104" t="s">
        <v>40</v>
      </c>
      <c r="I146" s="104">
        <f t="shared" si="79"/>
        <v>2</v>
      </c>
      <c r="J146" s="109">
        <v>0</v>
      </c>
      <c r="K146" s="105">
        <f t="shared" si="83"/>
        <v>0</v>
      </c>
      <c r="L146" s="105">
        <f t="shared" si="88"/>
        <v>0</v>
      </c>
      <c r="M146" s="106">
        <f t="shared" si="89"/>
        <v>0</v>
      </c>
      <c r="N146" s="21"/>
      <c r="O146" s="21"/>
      <c r="P146" s="21"/>
    </row>
    <row r="147" spans="2:16" x14ac:dyDescent="0.25">
      <c r="B147" s="27"/>
      <c r="C147" s="17"/>
      <c r="D147" s="56"/>
      <c r="E147" s="85" t="s">
        <v>107</v>
      </c>
      <c r="F147" s="18"/>
      <c r="G147" s="104">
        <v>2</v>
      </c>
      <c r="H147" s="104" t="s">
        <v>40</v>
      </c>
      <c r="I147" s="104">
        <f t="shared" si="79"/>
        <v>2</v>
      </c>
      <c r="J147" s="109">
        <v>0</v>
      </c>
      <c r="K147" s="105">
        <f t="shared" si="83"/>
        <v>0</v>
      </c>
      <c r="L147" s="105">
        <f>K147*E$8</f>
        <v>0</v>
      </c>
      <c r="M147" s="106">
        <f>K147+L147*(E$6-1)</f>
        <v>0</v>
      </c>
      <c r="N147" s="21"/>
      <c r="O147" s="21"/>
      <c r="P147" s="21"/>
    </row>
    <row r="148" spans="2:16" x14ac:dyDescent="0.25">
      <c r="B148" s="27"/>
      <c r="C148" s="17"/>
      <c r="D148" s="76" t="s">
        <v>108</v>
      </c>
      <c r="E148" s="85" t="s">
        <v>109</v>
      </c>
      <c r="F148" s="18"/>
      <c r="G148" s="104">
        <v>1</v>
      </c>
      <c r="H148" s="104" t="s">
        <v>40</v>
      </c>
      <c r="I148" s="104">
        <f t="shared" si="79"/>
        <v>2</v>
      </c>
      <c r="J148" s="109">
        <v>0</v>
      </c>
      <c r="K148" s="105">
        <f t="shared" si="83"/>
        <v>0</v>
      </c>
      <c r="L148" s="105">
        <f>K148*E$8</f>
        <v>0</v>
      </c>
      <c r="M148" s="106">
        <f t="shared" ref="M148:M151" si="90">K148+L148*(E$6-1)</f>
        <v>0</v>
      </c>
      <c r="N148" s="21"/>
      <c r="O148" s="21"/>
      <c r="P148" s="21"/>
    </row>
    <row r="149" spans="2:16" x14ac:dyDescent="0.25">
      <c r="B149" s="27"/>
      <c r="C149" s="17"/>
      <c r="D149" s="56" t="s">
        <v>110</v>
      </c>
      <c r="E149" s="85" t="s">
        <v>201</v>
      </c>
      <c r="F149" s="18"/>
      <c r="G149" s="104">
        <v>6</v>
      </c>
      <c r="H149" s="104" t="s">
        <v>40</v>
      </c>
      <c r="I149" s="104">
        <f t="shared" si="79"/>
        <v>2</v>
      </c>
      <c r="J149" s="109">
        <v>0</v>
      </c>
      <c r="K149" s="105">
        <f t="shared" si="83"/>
        <v>0</v>
      </c>
      <c r="L149" s="105">
        <f t="shared" ref="L149:L151" si="91">K149</f>
        <v>0</v>
      </c>
      <c r="M149" s="106">
        <f t="shared" si="90"/>
        <v>0</v>
      </c>
      <c r="N149" s="21"/>
      <c r="O149" s="21"/>
      <c r="P149" s="21"/>
    </row>
    <row r="150" spans="2:16" x14ac:dyDescent="0.25">
      <c r="B150" s="27"/>
      <c r="C150" s="17"/>
      <c r="D150" s="56"/>
      <c r="E150" s="85" t="s">
        <v>111</v>
      </c>
      <c r="F150" s="18"/>
      <c r="G150" s="104">
        <v>1</v>
      </c>
      <c r="H150" s="104" t="s">
        <v>40</v>
      </c>
      <c r="I150" s="104">
        <f t="shared" ref="I150" si="92">E$6</f>
        <v>2</v>
      </c>
      <c r="J150" s="109">
        <v>0</v>
      </c>
      <c r="K150" s="105">
        <f t="shared" ref="K150" si="93">G150*J150</f>
        <v>0</v>
      </c>
      <c r="L150" s="105">
        <f t="shared" ref="L150" si="94">K150</f>
        <v>0</v>
      </c>
      <c r="M150" s="106">
        <f t="shared" ref="M150" si="95">K150+L150*(E$6-1)</f>
        <v>0</v>
      </c>
      <c r="N150" s="21"/>
      <c r="O150" s="21"/>
      <c r="P150" s="21"/>
    </row>
    <row r="151" spans="2:16" x14ac:dyDescent="0.25">
      <c r="B151" s="27"/>
      <c r="C151" s="17"/>
      <c r="D151" s="56"/>
      <c r="E151" s="85" t="s">
        <v>167</v>
      </c>
      <c r="F151" s="18"/>
      <c r="G151" s="104">
        <v>100</v>
      </c>
      <c r="H151" s="104" t="s">
        <v>40</v>
      </c>
      <c r="I151" s="104">
        <f t="shared" si="79"/>
        <v>2</v>
      </c>
      <c r="J151" s="109">
        <v>0</v>
      </c>
      <c r="K151" s="105">
        <f t="shared" si="83"/>
        <v>0</v>
      </c>
      <c r="L151" s="105">
        <f t="shared" si="91"/>
        <v>0</v>
      </c>
      <c r="M151" s="106">
        <f t="shared" si="90"/>
        <v>0</v>
      </c>
      <c r="N151" s="21"/>
      <c r="O151" s="21"/>
      <c r="P151" s="21"/>
    </row>
    <row r="152" spans="2:16" ht="20.25" x14ac:dyDescent="0.25">
      <c r="B152" s="27"/>
      <c r="C152" s="17"/>
      <c r="D152" s="82" t="s">
        <v>44</v>
      </c>
      <c r="E152" s="83"/>
      <c r="F152" s="83"/>
      <c r="G152" s="83"/>
      <c r="H152" s="83"/>
      <c r="I152" s="83"/>
      <c r="J152" s="83"/>
      <c r="K152" s="83"/>
      <c r="L152" s="83"/>
      <c r="M152" s="84"/>
      <c r="N152" s="11"/>
      <c r="O152" s="11"/>
      <c r="P152" s="11"/>
    </row>
    <row r="153" spans="2:16" ht="52.5" customHeight="1" x14ac:dyDescent="0.25">
      <c r="B153" s="27"/>
      <c r="C153" s="17"/>
      <c r="D153" s="76" t="s">
        <v>11</v>
      </c>
      <c r="E153" s="77" t="s">
        <v>12</v>
      </c>
      <c r="F153" s="77" t="s">
        <v>57</v>
      </c>
      <c r="G153" s="78" t="s">
        <v>14</v>
      </c>
      <c r="H153" s="78" t="s">
        <v>15</v>
      </c>
      <c r="I153" s="78" t="s">
        <v>16</v>
      </c>
      <c r="J153" s="79" t="s">
        <v>17</v>
      </c>
      <c r="K153" s="79" t="s">
        <v>18</v>
      </c>
      <c r="L153" s="79" t="s">
        <v>19</v>
      </c>
      <c r="M153" s="80" t="s">
        <v>20</v>
      </c>
      <c r="N153" s="13"/>
      <c r="O153" s="13"/>
      <c r="P153" s="13"/>
    </row>
    <row r="154" spans="2:16" ht="33" x14ac:dyDescent="0.25">
      <c r="B154" s="27"/>
      <c r="C154" s="17"/>
      <c r="D154" s="56" t="s">
        <v>45</v>
      </c>
      <c r="E154" s="85" t="s">
        <v>191</v>
      </c>
      <c r="F154" s="18"/>
      <c r="G154" s="104">
        <v>1</v>
      </c>
      <c r="H154" s="104" t="s">
        <v>40</v>
      </c>
      <c r="I154" s="104">
        <f t="shared" ref="I154:I159" si="96">E$6</f>
        <v>2</v>
      </c>
      <c r="J154" s="19">
        <v>0</v>
      </c>
      <c r="K154" s="105">
        <f t="shared" ref="K154:K168" si="97">G154*J154</f>
        <v>0</v>
      </c>
      <c r="L154" s="105">
        <f>K154*E$8</f>
        <v>0</v>
      </c>
      <c r="M154" s="106">
        <f t="shared" ref="M154:M159" si="98">K154+L154*(E$6-1)</f>
        <v>0</v>
      </c>
      <c r="N154" s="21"/>
      <c r="O154" s="21"/>
      <c r="P154" s="21"/>
    </row>
    <row r="155" spans="2:16" x14ac:dyDescent="0.25">
      <c r="B155" s="27"/>
      <c r="C155" s="17"/>
      <c r="D155" s="56"/>
      <c r="E155" s="85" t="s">
        <v>115</v>
      </c>
      <c r="F155" s="18"/>
      <c r="G155" s="104">
        <v>1</v>
      </c>
      <c r="H155" s="104" t="s">
        <v>40</v>
      </c>
      <c r="I155" s="104">
        <f t="shared" si="96"/>
        <v>2</v>
      </c>
      <c r="J155" s="19">
        <v>0</v>
      </c>
      <c r="K155" s="105">
        <f t="shared" si="97"/>
        <v>0</v>
      </c>
      <c r="L155" s="105">
        <f>K155*E$8</f>
        <v>0</v>
      </c>
      <c r="M155" s="106">
        <f t="shared" si="98"/>
        <v>0</v>
      </c>
      <c r="N155" s="21"/>
      <c r="O155" s="21"/>
      <c r="P155" s="21"/>
    </row>
    <row r="156" spans="2:16" x14ac:dyDescent="0.25">
      <c r="B156" s="27"/>
      <c r="C156" s="17"/>
      <c r="D156" s="56"/>
      <c r="E156" s="85" t="s">
        <v>192</v>
      </c>
      <c r="F156" s="18"/>
      <c r="G156" s="104">
        <v>1</v>
      </c>
      <c r="H156" s="104" t="s">
        <v>40</v>
      </c>
      <c r="I156" s="104">
        <f t="shared" si="96"/>
        <v>2</v>
      </c>
      <c r="J156" s="19">
        <v>0</v>
      </c>
      <c r="K156" s="105">
        <f t="shared" si="97"/>
        <v>0</v>
      </c>
      <c r="L156" s="105">
        <f>K156*E$8</f>
        <v>0</v>
      </c>
      <c r="M156" s="106">
        <f t="shared" si="98"/>
        <v>0</v>
      </c>
      <c r="N156" s="21"/>
      <c r="O156" s="21"/>
      <c r="P156" s="21"/>
    </row>
    <row r="157" spans="2:16" x14ac:dyDescent="0.25">
      <c r="B157" s="27"/>
      <c r="C157" s="17"/>
      <c r="D157" s="56"/>
      <c r="E157" s="85" t="s">
        <v>193</v>
      </c>
      <c r="F157" s="18"/>
      <c r="G157" s="104">
        <v>1</v>
      </c>
      <c r="H157" s="104" t="s">
        <v>40</v>
      </c>
      <c r="I157" s="104">
        <f t="shared" si="96"/>
        <v>2</v>
      </c>
      <c r="J157" s="19">
        <v>0</v>
      </c>
      <c r="K157" s="105">
        <f t="shared" si="97"/>
        <v>0</v>
      </c>
      <c r="L157" s="105">
        <f>K157*E$8</f>
        <v>0</v>
      </c>
      <c r="M157" s="106">
        <f t="shared" si="98"/>
        <v>0</v>
      </c>
      <c r="N157" s="21"/>
      <c r="O157" s="21"/>
      <c r="P157" s="21"/>
    </row>
    <row r="158" spans="2:16" x14ac:dyDescent="0.25">
      <c r="B158" s="27"/>
      <c r="C158" s="17"/>
      <c r="D158" s="56" t="s">
        <v>46</v>
      </c>
      <c r="E158" s="85" t="s">
        <v>194</v>
      </c>
      <c r="F158" s="18"/>
      <c r="G158" s="104">
        <v>2</v>
      </c>
      <c r="H158" s="104" t="s">
        <v>38</v>
      </c>
      <c r="I158" s="104">
        <f t="shared" si="96"/>
        <v>2</v>
      </c>
      <c r="J158" s="19">
        <v>0</v>
      </c>
      <c r="K158" s="105">
        <f t="shared" si="97"/>
        <v>0</v>
      </c>
      <c r="L158" s="105">
        <f>K158</f>
        <v>0</v>
      </c>
      <c r="M158" s="106">
        <f t="shared" si="98"/>
        <v>0</v>
      </c>
      <c r="N158" s="21"/>
      <c r="O158" s="21"/>
      <c r="P158" s="21"/>
    </row>
    <row r="159" spans="2:16" x14ac:dyDescent="0.25">
      <c r="B159" s="27"/>
      <c r="C159" s="17"/>
      <c r="D159" s="56"/>
      <c r="E159" s="85" t="s">
        <v>195</v>
      </c>
      <c r="F159" s="18"/>
      <c r="G159" s="104">
        <v>2</v>
      </c>
      <c r="H159" s="104" t="s">
        <v>38</v>
      </c>
      <c r="I159" s="104">
        <f t="shared" si="96"/>
        <v>2</v>
      </c>
      <c r="J159" s="19">
        <v>0</v>
      </c>
      <c r="K159" s="105">
        <f t="shared" si="97"/>
        <v>0</v>
      </c>
      <c r="L159" s="105">
        <f t="shared" ref="L159" si="99">K159</f>
        <v>0</v>
      </c>
      <c r="M159" s="106">
        <f t="shared" si="98"/>
        <v>0</v>
      </c>
      <c r="N159" s="21"/>
      <c r="O159" s="21"/>
      <c r="P159" s="21"/>
    </row>
    <row r="160" spans="2:16" x14ac:dyDescent="0.25">
      <c r="B160" s="27"/>
      <c r="C160" s="17"/>
      <c r="D160" s="56" t="s">
        <v>48</v>
      </c>
      <c r="E160" s="85" t="s">
        <v>196</v>
      </c>
      <c r="F160" s="18"/>
      <c r="G160" s="104">
        <v>1</v>
      </c>
      <c r="H160" s="104" t="s">
        <v>38</v>
      </c>
      <c r="I160" s="104">
        <f>E$6+2</f>
        <v>4</v>
      </c>
      <c r="J160" s="19">
        <v>0</v>
      </c>
      <c r="K160" s="105">
        <f t="shared" si="97"/>
        <v>0</v>
      </c>
      <c r="L160" s="105">
        <f>K160</f>
        <v>0</v>
      </c>
      <c r="M160" s="106">
        <f t="shared" ref="M160:M168" si="100">K160+L160*(E$6-1)</f>
        <v>0</v>
      </c>
      <c r="N160" s="21"/>
      <c r="O160" s="21"/>
      <c r="P160" s="21"/>
    </row>
    <row r="161" spans="2:16" x14ac:dyDescent="0.25">
      <c r="B161" s="27"/>
      <c r="C161" s="17"/>
      <c r="D161" s="56"/>
      <c r="E161" s="85" t="s">
        <v>197</v>
      </c>
      <c r="F161" s="18"/>
      <c r="G161" s="104">
        <v>1</v>
      </c>
      <c r="H161" s="104" t="s">
        <v>38</v>
      </c>
      <c r="I161" s="104">
        <f>E$6+1</f>
        <v>3</v>
      </c>
      <c r="J161" s="19">
        <v>0</v>
      </c>
      <c r="K161" s="105">
        <f t="shared" si="97"/>
        <v>0</v>
      </c>
      <c r="L161" s="105">
        <f t="shared" ref="L161:L167" si="101">K161</f>
        <v>0</v>
      </c>
      <c r="M161" s="106">
        <f t="shared" si="100"/>
        <v>0</v>
      </c>
      <c r="N161" s="21"/>
      <c r="O161" s="21"/>
      <c r="P161" s="21"/>
    </row>
    <row r="162" spans="2:16" x14ac:dyDescent="0.25">
      <c r="B162" s="27"/>
      <c r="C162" s="17"/>
      <c r="D162" s="56"/>
      <c r="E162" s="85" t="s">
        <v>198</v>
      </c>
      <c r="F162" s="18"/>
      <c r="G162" s="104">
        <v>1</v>
      </c>
      <c r="H162" s="104" t="s">
        <v>38</v>
      </c>
      <c r="I162" s="104">
        <f>E$6+1</f>
        <v>3</v>
      </c>
      <c r="J162" s="19">
        <v>0</v>
      </c>
      <c r="K162" s="105">
        <f t="shared" si="97"/>
        <v>0</v>
      </c>
      <c r="L162" s="105">
        <f t="shared" si="101"/>
        <v>0</v>
      </c>
      <c r="M162" s="106">
        <f t="shared" si="100"/>
        <v>0</v>
      </c>
      <c r="N162" s="21"/>
      <c r="O162" s="21"/>
      <c r="P162" s="21"/>
    </row>
    <row r="163" spans="2:16" x14ac:dyDescent="0.25">
      <c r="B163" s="27"/>
      <c r="C163" s="17"/>
      <c r="D163" s="56"/>
      <c r="E163" s="85" t="s">
        <v>130</v>
      </c>
      <c r="F163" s="18"/>
      <c r="G163" s="104">
        <v>1</v>
      </c>
      <c r="H163" s="104" t="s">
        <v>38</v>
      </c>
      <c r="I163" s="104">
        <f>E$6+1</f>
        <v>3</v>
      </c>
      <c r="J163" s="19">
        <v>0</v>
      </c>
      <c r="K163" s="105">
        <f t="shared" si="97"/>
        <v>0</v>
      </c>
      <c r="L163" s="105">
        <f t="shared" si="101"/>
        <v>0</v>
      </c>
      <c r="M163" s="106">
        <f t="shared" si="100"/>
        <v>0</v>
      </c>
      <c r="N163" s="21"/>
      <c r="O163" s="21"/>
      <c r="P163" s="21"/>
    </row>
    <row r="164" spans="2:16" x14ac:dyDescent="0.25">
      <c r="B164" s="27"/>
      <c r="C164" s="17"/>
      <c r="D164" s="56"/>
      <c r="E164" s="85" t="s">
        <v>131</v>
      </c>
      <c r="F164" s="18"/>
      <c r="G164" s="104">
        <v>1</v>
      </c>
      <c r="H164" s="104" t="s">
        <v>38</v>
      </c>
      <c r="I164" s="104">
        <f t="shared" ref="I164:I167" si="102">E$6</f>
        <v>2</v>
      </c>
      <c r="J164" s="19">
        <v>0</v>
      </c>
      <c r="K164" s="105">
        <f t="shared" si="97"/>
        <v>0</v>
      </c>
      <c r="L164" s="105">
        <f t="shared" si="101"/>
        <v>0</v>
      </c>
      <c r="M164" s="106">
        <f t="shared" si="100"/>
        <v>0</v>
      </c>
      <c r="N164" s="21"/>
      <c r="O164" s="21"/>
      <c r="P164" s="21"/>
    </row>
    <row r="165" spans="2:16" x14ac:dyDescent="0.25">
      <c r="B165" s="27"/>
      <c r="C165" s="17"/>
      <c r="D165" s="56"/>
      <c r="E165" s="85" t="s">
        <v>199</v>
      </c>
      <c r="F165" s="18"/>
      <c r="G165" s="104">
        <v>3</v>
      </c>
      <c r="H165" s="104" t="s">
        <v>38</v>
      </c>
      <c r="I165" s="104">
        <f t="shared" si="102"/>
        <v>2</v>
      </c>
      <c r="J165" s="19">
        <v>0</v>
      </c>
      <c r="K165" s="105">
        <f t="shared" si="97"/>
        <v>0</v>
      </c>
      <c r="L165" s="105">
        <f t="shared" si="101"/>
        <v>0</v>
      </c>
      <c r="M165" s="106">
        <f t="shared" si="100"/>
        <v>0</v>
      </c>
      <c r="N165" s="21"/>
      <c r="O165" s="21"/>
      <c r="P165" s="21"/>
    </row>
    <row r="166" spans="2:16" x14ac:dyDescent="0.25">
      <c r="B166" s="27"/>
      <c r="C166" s="17"/>
      <c r="D166" s="56"/>
      <c r="E166" s="85" t="s">
        <v>134</v>
      </c>
      <c r="F166" s="18"/>
      <c r="G166" s="104">
        <v>2</v>
      </c>
      <c r="H166" s="104" t="s">
        <v>38</v>
      </c>
      <c r="I166" s="104">
        <f t="shared" si="102"/>
        <v>2</v>
      </c>
      <c r="J166" s="19">
        <v>0</v>
      </c>
      <c r="K166" s="105">
        <f t="shared" si="97"/>
        <v>0</v>
      </c>
      <c r="L166" s="105">
        <f t="shared" si="101"/>
        <v>0</v>
      </c>
      <c r="M166" s="106">
        <f t="shared" si="100"/>
        <v>0</v>
      </c>
      <c r="N166" s="21"/>
      <c r="O166" s="21"/>
      <c r="P166" s="21"/>
    </row>
    <row r="167" spans="2:16" x14ac:dyDescent="0.25">
      <c r="B167" s="27"/>
      <c r="C167" s="17"/>
      <c r="D167" s="56"/>
      <c r="E167" s="85" t="s">
        <v>137</v>
      </c>
      <c r="F167" s="18"/>
      <c r="G167" s="104">
        <v>1</v>
      </c>
      <c r="H167" s="104" t="s">
        <v>38</v>
      </c>
      <c r="I167" s="104">
        <f t="shared" si="102"/>
        <v>2</v>
      </c>
      <c r="J167" s="19">
        <v>0</v>
      </c>
      <c r="K167" s="105">
        <f t="shared" si="97"/>
        <v>0</v>
      </c>
      <c r="L167" s="105">
        <f t="shared" si="101"/>
        <v>0</v>
      </c>
      <c r="M167" s="106">
        <f t="shared" si="100"/>
        <v>0</v>
      </c>
      <c r="N167" s="21"/>
      <c r="O167" s="21"/>
      <c r="P167" s="21"/>
    </row>
    <row r="168" spans="2:16" x14ac:dyDescent="0.25">
      <c r="B168" s="17"/>
      <c r="C168" s="17"/>
      <c r="D168" s="76" t="s">
        <v>138</v>
      </c>
      <c r="E168" s="85" t="s">
        <v>200</v>
      </c>
      <c r="F168" s="18"/>
      <c r="G168" s="104">
        <v>1</v>
      </c>
      <c r="H168" s="104" t="s">
        <v>40</v>
      </c>
      <c r="I168" s="104" t="s">
        <v>140</v>
      </c>
      <c r="J168" s="19">
        <v>0</v>
      </c>
      <c r="K168" s="105">
        <f t="shared" si="97"/>
        <v>0</v>
      </c>
      <c r="L168" s="105"/>
      <c r="M168" s="106">
        <f t="shared" si="100"/>
        <v>0</v>
      </c>
      <c r="N168" s="21"/>
      <c r="O168" s="21"/>
      <c r="P168" s="21"/>
    </row>
    <row r="169" spans="2:16" ht="20.25" x14ac:dyDescent="0.25">
      <c r="D169" s="86" t="s">
        <v>202</v>
      </c>
      <c r="E169" s="87"/>
      <c r="F169" s="87"/>
      <c r="G169" s="87"/>
      <c r="H169" s="87"/>
      <c r="I169" s="87"/>
      <c r="J169" s="87"/>
      <c r="K169" s="87"/>
      <c r="L169" s="87"/>
      <c r="M169" s="88">
        <f>SUM(M123:M151,M154:M168)</f>
        <v>0</v>
      </c>
      <c r="N169" s="34"/>
      <c r="O169" s="34"/>
      <c r="P169" s="34"/>
    </row>
    <row r="170" spans="2:16" ht="20.25" x14ac:dyDescent="0.25">
      <c r="D170" s="86" t="s">
        <v>20</v>
      </c>
      <c r="E170" s="87"/>
      <c r="F170" s="87"/>
      <c r="G170" s="87"/>
      <c r="H170" s="87"/>
      <c r="I170" s="87"/>
      <c r="J170" s="87"/>
      <c r="K170" s="87"/>
      <c r="L170" s="87"/>
      <c r="M170" s="88">
        <f>SUM(M169:M169)</f>
        <v>0</v>
      </c>
      <c r="N170" s="34"/>
      <c r="O170" s="34"/>
      <c r="P170" s="34"/>
    </row>
    <row r="171" spans="2:16" ht="20.25" x14ac:dyDescent="0.25">
      <c r="D171" s="86" t="s">
        <v>51</v>
      </c>
      <c r="E171" s="87"/>
      <c r="F171" s="87"/>
      <c r="G171" s="87"/>
      <c r="H171" s="87"/>
      <c r="I171" s="87"/>
      <c r="J171" s="87"/>
      <c r="K171" s="87"/>
      <c r="L171" s="87"/>
      <c r="M171" s="88">
        <f>M170*19%</f>
        <v>0</v>
      </c>
      <c r="N171" s="34"/>
      <c r="O171" s="34"/>
      <c r="P171" s="34"/>
    </row>
    <row r="172" spans="2:16" ht="21" thickBot="1" x14ac:dyDescent="0.3">
      <c r="D172" s="89" t="s">
        <v>52</v>
      </c>
      <c r="E172" s="90"/>
      <c r="F172" s="90"/>
      <c r="G172" s="90"/>
      <c r="H172" s="90"/>
      <c r="I172" s="90"/>
      <c r="J172" s="90"/>
      <c r="K172" s="90"/>
      <c r="L172" s="90"/>
      <c r="M172" s="91">
        <f>SUM(M170:M171)</f>
        <v>0</v>
      </c>
      <c r="N172" s="35"/>
      <c r="O172" s="35"/>
      <c r="P172" s="35"/>
    </row>
    <row r="173" spans="2:16" ht="20.25" customHeight="1" x14ac:dyDescent="0.25">
      <c r="D173" s="50" t="s">
        <v>53</v>
      </c>
      <c r="E173" s="51"/>
      <c r="F173" s="51"/>
      <c r="G173" s="51"/>
      <c r="H173" s="51"/>
      <c r="I173" s="51"/>
      <c r="J173" s="51"/>
      <c r="K173" s="51"/>
      <c r="L173" s="51"/>
      <c r="M173" s="52"/>
    </row>
    <row r="174" spans="2:16" x14ac:dyDescent="0.25">
      <c r="D174" s="40"/>
      <c r="E174" s="41"/>
      <c r="F174" s="41"/>
      <c r="G174" s="41"/>
      <c r="H174" s="41"/>
      <c r="I174" s="41"/>
      <c r="J174" s="41"/>
      <c r="K174" s="41"/>
      <c r="L174" s="41"/>
      <c r="M174" s="42"/>
    </row>
    <row r="175" spans="2:16" x14ac:dyDescent="0.25">
      <c r="D175" s="40"/>
      <c r="E175" s="41"/>
      <c r="F175" s="41"/>
      <c r="G175" s="41"/>
      <c r="H175" s="41"/>
      <c r="I175" s="41"/>
      <c r="J175" s="41"/>
      <c r="K175" s="41"/>
      <c r="L175" s="41"/>
      <c r="M175" s="42"/>
    </row>
    <row r="176" spans="2:16" ht="99" customHeight="1" x14ac:dyDescent="0.25">
      <c r="D176" s="40"/>
      <c r="E176" s="41"/>
      <c r="F176" s="41"/>
      <c r="G176" s="41"/>
      <c r="H176" s="41"/>
      <c r="I176" s="41"/>
      <c r="J176" s="41"/>
      <c r="K176" s="41"/>
      <c r="L176" s="41"/>
      <c r="M176" s="42"/>
    </row>
    <row r="177" spans="3:16" ht="17.25" thickBot="1" x14ac:dyDescent="0.3">
      <c r="D177" s="43"/>
      <c r="E177" s="44"/>
      <c r="F177" s="44"/>
      <c r="G177" s="44"/>
      <c r="H177" s="44"/>
      <c r="I177" s="44"/>
      <c r="J177" s="44"/>
      <c r="K177" s="44"/>
      <c r="L177" s="44"/>
      <c r="M177" s="45"/>
    </row>
    <row r="178" spans="3:16" x14ac:dyDescent="0.25">
      <c r="D178" s="46"/>
      <c r="M178" s="49"/>
      <c r="N178" s="1"/>
      <c r="O178" s="1"/>
      <c r="P178" s="1"/>
    </row>
    <row r="179" spans="3:16" ht="17.25" thickBot="1" x14ac:dyDescent="0.3">
      <c r="D179" s="46"/>
      <c r="M179" s="49"/>
      <c r="N179" s="1"/>
      <c r="O179" s="1"/>
      <c r="P179" s="1"/>
    </row>
    <row r="180" spans="3:16" ht="45.75" customHeight="1" x14ac:dyDescent="0.25">
      <c r="D180" s="73" t="s">
        <v>229</v>
      </c>
      <c r="E180" s="74"/>
      <c r="F180" s="74"/>
      <c r="G180" s="74"/>
      <c r="H180" s="74"/>
      <c r="I180" s="74"/>
      <c r="J180" s="74"/>
      <c r="K180" s="74"/>
      <c r="L180" s="74"/>
      <c r="M180" s="75"/>
      <c r="N180" s="1"/>
      <c r="O180" s="1"/>
      <c r="P180" s="1"/>
    </row>
    <row r="181" spans="3:16" ht="45.75" customHeight="1" x14ac:dyDescent="0.25">
      <c r="D181" s="76" t="s">
        <v>11</v>
      </c>
      <c r="E181" s="77" t="s">
        <v>12</v>
      </c>
      <c r="F181" s="77" t="s">
        <v>57</v>
      </c>
      <c r="G181" s="78" t="s">
        <v>14</v>
      </c>
      <c r="H181" s="78" t="s">
        <v>15</v>
      </c>
      <c r="I181" s="78" t="s">
        <v>16</v>
      </c>
      <c r="J181" s="79" t="s">
        <v>17</v>
      </c>
      <c r="K181" s="79" t="s">
        <v>18</v>
      </c>
      <c r="L181" s="79" t="s">
        <v>19</v>
      </c>
      <c r="M181" s="80" t="s">
        <v>20</v>
      </c>
      <c r="N181" s="1"/>
      <c r="O181" s="1"/>
      <c r="P181" s="1"/>
    </row>
    <row r="182" spans="3:16" ht="115.5" x14ac:dyDescent="0.25">
      <c r="C182" s="17"/>
      <c r="D182" s="76" t="s">
        <v>166</v>
      </c>
      <c r="E182" s="85" t="s">
        <v>158</v>
      </c>
      <c r="F182" s="18"/>
      <c r="G182" s="104">
        <v>10</v>
      </c>
      <c r="H182" s="104" t="s">
        <v>40</v>
      </c>
      <c r="I182" s="104">
        <f>E$6</f>
        <v>2</v>
      </c>
      <c r="J182" s="19">
        <v>0</v>
      </c>
      <c r="K182" s="105">
        <f>G182*J182</f>
        <v>0</v>
      </c>
      <c r="L182" s="105">
        <f>K182</f>
        <v>0</v>
      </c>
      <c r="M182" s="106">
        <f>K182+L182*(E$6-1)</f>
        <v>0</v>
      </c>
      <c r="N182" s="1"/>
      <c r="O182" s="1"/>
      <c r="P182" s="1"/>
    </row>
    <row r="183" spans="3:16" ht="19.5" customHeight="1" x14ac:dyDescent="0.25">
      <c r="D183" s="86" t="s">
        <v>203</v>
      </c>
      <c r="E183" s="87"/>
      <c r="F183" s="87"/>
      <c r="G183" s="87"/>
      <c r="H183" s="87"/>
      <c r="I183" s="87"/>
      <c r="J183" s="87"/>
      <c r="K183" s="87"/>
      <c r="L183" s="87"/>
      <c r="M183" s="88">
        <f>SUM(M133:M161)</f>
        <v>0</v>
      </c>
      <c r="N183" s="34"/>
      <c r="O183" s="34"/>
      <c r="P183" s="34"/>
    </row>
    <row r="184" spans="3:16" ht="20.25" x14ac:dyDescent="0.25">
      <c r="D184" s="86" t="s">
        <v>20</v>
      </c>
      <c r="E184" s="87"/>
      <c r="F184" s="87"/>
      <c r="G184" s="87"/>
      <c r="H184" s="87"/>
      <c r="I184" s="87"/>
      <c r="J184" s="87"/>
      <c r="K184" s="87"/>
      <c r="L184" s="87"/>
      <c r="M184" s="88">
        <f>SUM(M183:M183)</f>
        <v>0</v>
      </c>
      <c r="N184" s="34"/>
      <c r="O184" s="34"/>
      <c r="P184" s="34"/>
    </row>
    <row r="185" spans="3:16" ht="20.25" x14ac:dyDescent="0.25">
      <c r="D185" s="86" t="s">
        <v>51</v>
      </c>
      <c r="E185" s="87"/>
      <c r="F185" s="87"/>
      <c r="G185" s="87"/>
      <c r="H185" s="87"/>
      <c r="I185" s="87"/>
      <c r="J185" s="87"/>
      <c r="K185" s="87"/>
      <c r="L185" s="87"/>
      <c r="M185" s="88">
        <f>M183*19%</f>
        <v>0</v>
      </c>
      <c r="N185" s="34"/>
      <c r="O185" s="34"/>
      <c r="P185" s="34"/>
    </row>
    <row r="186" spans="3:16" ht="21" thickBot="1" x14ac:dyDescent="0.3">
      <c r="D186" s="89" t="s">
        <v>52</v>
      </c>
      <c r="E186" s="90"/>
      <c r="F186" s="90"/>
      <c r="G186" s="90"/>
      <c r="H186" s="90"/>
      <c r="I186" s="90"/>
      <c r="J186" s="90"/>
      <c r="K186" s="90"/>
      <c r="L186" s="90"/>
      <c r="M186" s="91">
        <f>SUM(M183:M185)</f>
        <v>0</v>
      </c>
      <c r="N186" s="35"/>
      <c r="O186" s="35"/>
      <c r="P186" s="35"/>
    </row>
    <row r="187" spans="3:16" ht="20.25" customHeight="1" thickBot="1" x14ac:dyDescent="0.3">
      <c r="D187" s="36" t="s">
        <v>53</v>
      </c>
      <c r="E187" s="37"/>
      <c r="F187" s="37"/>
      <c r="G187" s="37"/>
      <c r="H187" s="37"/>
      <c r="I187" s="37"/>
      <c r="J187" s="37"/>
      <c r="K187" s="37"/>
      <c r="L187" s="37"/>
      <c r="M187" s="38"/>
    </row>
    <row r="188" spans="3:16" x14ac:dyDescent="0.25">
      <c r="D188" s="40"/>
      <c r="E188" s="41"/>
      <c r="F188" s="41"/>
      <c r="G188" s="41"/>
      <c r="H188" s="41"/>
      <c r="I188" s="41"/>
      <c r="J188" s="41"/>
      <c r="K188" s="41"/>
      <c r="L188" s="41"/>
      <c r="M188" s="42"/>
    </row>
    <row r="189" spans="3:16" x14ac:dyDescent="0.25">
      <c r="D189" s="40"/>
      <c r="E189" s="41"/>
      <c r="F189" s="41"/>
      <c r="G189" s="41"/>
      <c r="H189" s="41"/>
      <c r="I189" s="41"/>
      <c r="J189" s="41"/>
      <c r="K189" s="41"/>
      <c r="L189" s="41"/>
      <c r="M189" s="42"/>
    </row>
    <row r="190" spans="3:16" ht="99" customHeight="1" x14ac:dyDescent="0.25">
      <c r="D190" s="40"/>
      <c r="E190" s="41"/>
      <c r="F190" s="41"/>
      <c r="G190" s="41"/>
      <c r="H190" s="41"/>
      <c r="I190" s="41"/>
      <c r="J190" s="41"/>
      <c r="K190" s="41"/>
      <c r="L190" s="41"/>
      <c r="M190" s="42"/>
    </row>
    <row r="191" spans="3:16" ht="17.25" thickBot="1" x14ac:dyDescent="0.3">
      <c r="D191" s="43"/>
      <c r="E191" s="44"/>
      <c r="F191" s="44"/>
      <c r="G191" s="44"/>
      <c r="H191" s="44"/>
      <c r="I191" s="44"/>
      <c r="J191" s="44"/>
      <c r="K191" s="44"/>
      <c r="L191" s="44"/>
      <c r="M191" s="45"/>
    </row>
    <row r="192" spans="3:16" x14ac:dyDescent="0.25">
      <c r="D192" s="46"/>
      <c r="M192" s="49"/>
      <c r="N192" s="1"/>
      <c r="O192" s="1"/>
      <c r="P192" s="1"/>
    </row>
    <row r="193" spans="3:16" ht="17.25" thickBot="1" x14ac:dyDescent="0.3">
      <c r="D193" s="46"/>
      <c r="M193" s="49"/>
      <c r="N193" s="1"/>
      <c r="O193" s="1"/>
      <c r="P193" s="1"/>
    </row>
    <row r="194" spans="3:16" ht="43.5" customHeight="1" x14ac:dyDescent="0.25">
      <c r="D194" s="73" t="s">
        <v>218</v>
      </c>
      <c r="E194" s="74"/>
      <c r="F194" s="74"/>
      <c r="G194" s="74"/>
      <c r="H194" s="74"/>
      <c r="I194" s="74"/>
      <c r="J194" s="74"/>
      <c r="K194" s="74"/>
      <c r="L194" s="74"/>
      <c r="M194" s="75"/>
      <c r="N194" s="1"/>
      <c r="O194" s="1"/>
      <c r="P194" s="1"/>
    </row>
    <row r="195" spans="3:16" ht="33" x14ac:dyDescent="0.25">
      <c r="D195" s="76" t="s">
        <v>11</v>
      </c>
      <c r="E195" s="77" t="s">
        <v>12</v>
      </c>
      <c r="F195" s="77" t="s">
        <v>57</v>
      </c>
      <c r="G195" s="78" t="s">
        <v>14</v>
      </c>
      <c r="H195" s="78" t="s">
        <v>15</v>
      </c>
      <c r="I195" s="78" t="s">
        <v>16</v>
      </c>
      <c r="J195" s="79" t="s">
        <v>17</v>
      </c>
      <c r="K195" s="79" t="s">
        <v>18</v>
      </c>
      <c r="L195" s="79" t="s">
        <v>19</v>
      </c>
      <c r="M195" s="80" t="s">
        <v>20</v>
      </c>
      <c r="N195" s="1"/>
      <c r="O195" s="1"/>
      <c r="P195" s="1"/>
    </row>
    <row r="196" spans="3:16" ht="148.5" x14ac:dyDescent="0.25">
      <c r="C196" s="17"/>
      <c r="D196" s="56" t="s">
        <v>163</v>
      </c>
      <c r="E196" s="85" t="s">
        <v>159</v>
      </c>
      <c r="F196" s="18"/>
      <c r="G196" s="104">
        <v>36</v>
      </c>
      <c r="H196" s="104" t="s">
        <v>40</v>
      </c>
      <c r="I196" s="104">
        <f t="shared" ref="I196:I200" si="103">E$6</f>
        <v>2</v>
      </c>
      <c r="J196" s="19">
        <v>0</v>
      </c>
      <c r="K196" s="105">
        <f t="shared" ref="K196:K200" si="104">G196*J196</f>
        <v>0</v>
      </c>
      <c r="L196" s="105"/>
      <c r="M196" s="106">
        <f>K196+L196*(E$6-1)</f>
        <v>0</v>
      </c>
      <c r="N196" s="1"/>
      <c r="O196" s="1"/>
      <c r="P196" s="1"/>
    </row>
    <row r="197" spans="3:16" ht="198" x14ac:dyDescent="0.25">
      <c r="C197" s="17"/>
      <c r="D197" s="56"/>
      <c r="E197" s="85" t="s">
        <v>160</v>
      </c>
      <c r="F197" s="18"/>
      <c r="G197" s="104">
        <v>12</v>
      </c>
      <c r="H197" s="104" t="s">
        <v>40</v>
      </c>
      <c r="I197" s="104">
        <f t="shared" si="103"/>
        <v>2</v>
      </c>
      <c r="J197" s="19">
        <v>0</v>
      </c>
      <c r="K197" s="105">
        <f t="shared" si="104"/>
        <v>0</v>
      </c>
      <c r="L197" s="105"/>
      <c r="M197" s="106">
        <f>K197+L197*(E$6-1)</f>
        <v>0</v>
      </c>
      <c r="N197" s="1"/>
      <c r="O197" s="1"/>
      <c r="P197" s="1"/>
    </row>
    <row r="198" spans="3:16" ht="99" x14ac:dyDescent="0.25">
      <c r="C198" s="17"/>
      <c r="D198" s="56"/>
      <c r="E198" s="85" t="s">
        <v>161</v>
      </c>
      <c r="F198" s="18"/>
      <c r="G198" s="104">
        <v>1</v>
      </c>
      <c r="H198" s="104" t="s">
        <v>42</v>
      </c>
      <c r="I198" s="104">
        <f t="shared" si="103"/>
        <v>2</v>
      </c>
      <c r="J198" s="19">
        <v>0</v>
      </c>
      <c r="K198" s="105">
        <f t="shared" si="104"/>
        <v>0</v>
      </c>
      <c r="L198" s="105"/>
      <c r="M198" s="106">
        <f>K198+L198*(E$6-1)</f>
        <v>0</v>
      </c>
      <c r="N198" s="1"/>
      <c r="O198" s="1"/>
      <c r="P198" s="1"/>
    </row>
    <row r="199" spans="3:16" ht="115.5" x14ac:dyDescent="0.25">
      <c r="C199" s="17"/>
      <c r="D199" s="76" t="s">
        <v>164</v>
      </c>
      <c r="E199" s="85" t="s">
        <v>162</v>
      </c>
      <c r="F199" s="18"/>
      <c r="G199" s="104">
        <v>500</v>
      </c>
      <c r="H199" s="104" t="s">
        <v>40</v>
      </c>
      <c r="I199" s="104">
        <f t="shared" si="103"/>
        <v>2</v>
      </c>
      <c r="J199" s="19">
        <v>0</v>
      </c>
      <c r="K199" s="105">
        <f t="shared" si="104"/>
        <v>0</v>
      </c>
      <c r="L199" s="105"/>
      <c r="M199" s="106">
        <f>K199+L199*(E$6-1)</f>
        <v>0</v>
      </c>
      <c r="N199" s="1"/>
      <c r="O199" s="1"/>
      <c r="P199" s="1"/>
    </row>
    <row r="200" spans="3:16" ht="49.5" x14ac:dyDescent="0.25">
      <c r="C200" s="17"/>
      <c r="D200" s="76" t="s">
        <v>165</v>
      </c>
      <c r="E200" s="85" t="s">
        <v>157</v>
      </c>
      <c r="F200" s="18"/>
      <c r="G200" s="104">
        <v>87</v>
      </c>
      <c r="H200" s="104" t="s">
        <v>40</v>
      </c>
      <c r="I200" s="104">
        <f t="shared" si="103"/>
        <v>2</v>
      </c>
      <c r="J200" s="19">
        <v>0</v>
      </c>
      <c r="K200" s="105">
        <f t="shared" si="104"/>
        <v>0</v>
      </c>
      <c r="L200" s="105"/>
      <c r="M200" s="106">
        <f>K200+L200*(E$6-1)</f>
        <v>0</v>
      </c>
      <c r="N200" s="1"/>
      <c r="O200" s="1"/>
      <c r="P200" s="1"/>
    </row>
    <row r="201" spans="3:16" ht="20.25" x14ac:dyDescent="0.25">
      <c r="D201" s="86" t="s">
        <v>230</v>
      </c>
      <c r="E201" s="87"/>
      <c r="F201" s="87"/>
      <c r="G201" s="87"/>
      <c r="H201" s="87"/>
      <c r="I201" s="87"/>
      <c r="J201" s="87"/>
      <c r="K201" s="87"/>
      <c r="L201" s="87"/>
      <c r="M201" s="88">
        <f>SUM(M13:M72)</f>
        <v>0</v>
      </c>
      <c r="N201" s="34"/>
      <c r="O201" s="34"/>
      <c r="P201" s="34"/>
    </row>
    <row r="202" spans="3:16" ht="20.25" x14ac:dyDescent="0.25">
      <c r="D202" s="86" t="s">
        <v>20</v>
      </c>
      <c r="E202" s="87"/>
      <c r="F202" s="87"/>
      <c r="G202" s="87"/>
      <c r="H202" s="87"/>
      <c r="I202" s="87"/>
      <c r="J202" s="87"/>
      <c r="K202" s="87"/>
      <c r="L202" s="87"/>
      <c r="M202" s="88">
        <f>SUM(M201:M201)</f>
        <v>0</v>
      </c>
      <c r="N202" s="34"/>
      <c r="O202" s="34"/>
      <c r="P202" s="34"/>
    </row>
    <row r="203" spans="3:16" ht="20.25" x14ac:dyDescent="0.25">
      <c r="D203" s="86" t="s">
        <v>51</v>
      </c>
      <c r="E203" s="87"/>
      <c r="F203" s="87"/>
      <c r="G203" s="87"/>
      <c r="H203" s="87"/>
      <c r="I203" s="87"/>
      <c r="J203" s="87"/>
      <c r="K203" s="87"/>
      <c r="L203" s="87"/>
      <c r="M203" s="88">
        <f>M201*19%</f>
        <v>0</v>
      </c>
      <c r="N203" s="34"/>
      <c r="O203" s="34"/>
      <c r="P203" s="34"/>
    </row>
    <row r="204" spans="3:16" ht="21" thickBot="1" x14ac:dyDescent="0.3">
      <c r="D204" s="89" t="s">
        <v>52</v>
      </c>
      <c r="E204" s="90"/>
      <c r="F204" s="90"/>
      <c r="G204" s="90"/>
      <c r="H204" s="90"/>
      <c r="I204" s="90"/>
      <c r="J204" s="90"/>
      <c r="K204" s="90"/>
      <c r="L204" s="90"/>
      <c r="M204" s="91">
        <f>SUM(M201:M203)</f>
        <v>0</v>
      </c>
      <c r="N204" s="35"/>
      <c r="O204" s="35"/>
      <c r="P204" s="35"/>
    </row>
    <row r="205" spans="3:16" ht="20.25" customHeight="1" x14ac:dyDescent="0.25">
      <c r="D205" s="50" t="s">
        <v>53</v>
      </c>
      <c r="E205" s="51"/>
      <c r="F205" s="51"/>
      <c r="G205" s="51"/>
      <c r="H205" s="51"/>
      <c r="I205" s="51"/>
      <c r="J205" s="51"/>
      <c r="K205" s="51"/>
      <c r="L205" s="51"/>
      <c r="M205" s="52"/>
    </row>
    <row r="206" spans="3:16" x14ac:dyDescent="0.25">
      <c r="D206" s="40"/>
      <c r="E206" s="41"/>
      <c r="F206" s="41"/>
      <c r="G206" s="41"/>
      <c r="H206" s="41"/>
      <c r="I206" s="41"/>
      <c r="J206" s="41"/>
      <c r="K206" s="41"/>
      <c r="L206" s="41"/>
      <c r="M206" s="42"/>
    </row>
    <row r="207" spans="3:16" x14ac:dyDescent="0.25">
      <c r="D207" s="40"/>
      <c r="E207" s="41"/>
      <c r="F207" s="41"/>
      <c r="G207" s="41"/>
      <c r="H207" s="41"/>
      <c r="I207" s="41"/>
      <c r="J207" s="41"/>
      <c r="K207" s="41"/>
      <c r="L207" s="41"/>
      <c r="M207" s="42"/>
    </row>
    <row r="208" spans="3:16" ht="99" customHeight="1" x14ac:dyDescent="0.25">
      <c r="D208" s="40"/>
      <c r="E208" s="41"/>
      <c r="F208" s="41"/>
      <c r="G208" s="41"/>
      <c r="H208" s="41"/>
      <c r="I208" s="41"/>
      <c r="J208" s="41"/>
      <c r="K208" s="41"/>
      <c r="L208" s="41"/>
      <c r="M208" s="42"/>
    </row>
    <row r="209" spans="2:16" ht="17.25" thickBot="1" x14ac:dyDescent="0.3">
      <c r="D209" s="43"/>
      <c r="E209" s="44"/>
      <c r="F209" s="44"/>
      <c r="G209" s="44"/>
      <c r="H209" s="44"/>
      <c r="I209" s="44"/>
      <c r="J209" s="44"/>
      <c r="K209" s="44"/>
      <c r="L209" s="44"/>
      <c r="M209" s="45"/>
    </row>
    <row r="210" spans="2:16" x14ac:dyDescent="0.25">
      <c r="D210" s="46"/>
      <c r="M210" s="49"/>
    </row>
    <row r="211" spans="2:16" ht="17.25" thickBot="1" x14ac:dyDescent="0.3">
      <c r="D211" s="46"/>
      <c r="M211" s="49"/>
    </row>
    <row r="212" spans="2:16" ht="43.5" customHeight="1" x14ac:dyDescent="0.25">
      <c r="D212" s="73" t="s">
        <v>217</v>
      </c>
      <c r="E212" s="74"/>
      <c r="F212" s="74"/>
      <c r="G212" s="74"/>
      <c r="H212" s="74"/>
      <c r="I212" s="74"/>
      <c r="J212" s="74"/>
      <c r="K212" s="74"/>
      <c r="L212" s="74"/>
      <c r="M212" s="75"/>
      <c r="N212" s="1"/>
      <c r="O212" s="1"/>
      <c r="P212" s="1"/>
    </row>
    <row r="213" spans="2:16" ht="52.5" customHeight="1" x14ac:dyDescent="0.25">
      <c r="C213" s="17"/>
      <c r="D213" s="76" t="s">
        <v>11</v>
      </c>
      <c r="E213" s="77" t="s">
        <v>12</v>
      </c>
      <c r="F213" s="77" t="s">
        <v>57</v>
      </c>
      <c r="G213" s="78" t="s">
        <v>14</v>
      </c>
      <c r="H213" s="78" t="s">
        <v>15</v>
      </c>
      <c r="I213" s="78" t="s">
        <v>16</v>
      </c>
      <c r="J213" s="79" t="s">
        <v>17</v>
      </c>
      <c r="K213" s="79" t="s">
        <v>18</v>
      </c>
      <c r="L213" s="79" t="s">
        <v>19</v>
      </c>
      <c r="M213" s="80" t="s">
        <v>20</v>
      </c>
      <c r="N213" s="13"/>
      <c r="O213" s="13"/>
      <c r="P213" s="13"/>
    </row>
    <row r="214" spans="2:16" x14ac:dyDescent="0.25">
      <c r="C214" s="17"/>
      <c r="D214" s="56" t="s">
        <v>212</v>
      </c>
      <c r="E214" s="85" t="s">
        <v>204</v>
      </c>
      <c r="F214" s="18"/>
      <c r="G214" s="104">
        <v>1</v>
      </c>
      <c r="H214" s="104" t="s">
        <v>40</v>
      </c>
      <c r="I214" s="104">
        <f t="shared" ref="I214:I216" si="105">E$6</f>
        <v>2</v>
      </c>
      <c r="J214" s="19">
        <v>0</v>
      </c>
      <c r="K214" s="105">
        <f t="shared" ref="K214:K221" si="106">G214*J214</f>
        <v>0</v>
      </c>
      <c r="L214" s="105">
        <f>K214*$E$8</f>
        <v>0</v>
      </c>
      <c r="M214" s="106">
        <f t="shared" ref="M214:M221" si="107">K214+L214*(E$6-1)</f>
        <v>0</v>
      </c>
      <c r="N214" s="21"/>
      <c r="O214" s="21"/>
      <c r="P214" s="21"/>
    </row>
    <row r="215" spans="2:16" x14ac:dyDescent="0.25">
      <c r="C215" s="17"/>
      <c r="D215" s="56"/>
      <c r="E215" s="85" t="s">
        <v>205</v>
      </c>
      <c r="F215" s="18"/>
      <c r="G215" s="104">
        <v>1</v>
      </c>
      <c r="H215" s="104" t="s">
        <v>40</v>
      </c>
      <c r="I215" s="104">
        <f t="shared" si="105"/>
        <v>2</v>
      </c>
      <c r="J215" s="19">
        <v>0</v>
      </c>
      <c r="K215" s="105">
        <f t="shared" si="106"/>
        <v>0</v>
      </c>
      <c r="L215" s="105">
        <f>K215*E$8</f>
        <v>0</v>
      </c>
      <c r="M215" s="106">
        <f t="shared" si="107"/>
        <v>0</v>
      </c>
      <c r="N215" s="21"/>
      <c r="O215" s="21"/>
      <c r="P215" s="21"/>
    </row>
    <row r="216" spans="2:16" x14ac:dyDescent="0.25">
      <c r="C216" s="17"/>
      <c r="D216" s="56"/>
      <c r="E216" s="85" t="s">
        <v>206</v>
      </c>
      <c r="F216" s="18"/>
      <c r="G216" s="104">
        <v>1</v>
      </c>
      <c r="H216" s="104" t="s">
        <v>40</v>
      </c>
      <c r="I216" s="104">
        <f t="shared" si="105"/>
        <v>2</v>
      </c>
      <c r="J216" s="19">
        <v>0</v>
      </c>
      <c r="K216" s="105">
        <f t="shared" si="106"/>
        <v>0</v>
      </c>
      <c r="L216" s="105">
        <f>K216*E$8</f>
        <v>0</v>
      </c>
      <c r="M216" s="106">
        <f t="shared" si="107"/>
        <v>0</v>
      </c>
      <c r="N216" s="21"/>
      <c r="O216" s="21"/>
      <c r="P216" s="21"/>
    </row>
    <row r="217" spans="2:16" x14ac:dyDescent="0.25">
      <c r="C217" s="17"/>
      <c r="D217" s="56" t="s">
        <v>213</v>
      </c>
      <c r="E217" s="85" t="s">
        <v>207</v>
      </c>
      <c r="F217" s="18"/>
      <c r="G217" s="104">
        <v>1</v>
      </c>
      <c r="H217" s="104" t="s">
        <v>40</v>
      </c>
      <c r="I217" s="104">
        <f>E$6+2</f>
        <v>4</v>
      </c>
      <c r="J217" s="19">
        <v>0</v>
      </c>
      <c r="K217" s="105">
        <f t="shared" si="106"/>
        <v>0</v>
      </c>
      <c r="L217" s="105">
        <f>K217</f>
        <v>0</v>
      </c>
      <c r="M217" s="106">
        <f t="shared" si="107"/>
        <v>0</v>
      </c>
      <c r="N217" s="21"/>
      <c r="O217" s="21"/>
      <c r="P217" s="21"/>
    </row>
    <row r="218" spans="2:16" x14ac:dyDescent="0.25">
      <c r="C218" s="17"/>
      <c r="D218" s="56"/>
      <c r="E218" s="85" t="s">
        <v>210</v>
      </c>
      <c r="F218" s="18"/>
      <c r="G218" s="104">
        <v>1</v>
      </c>
      <c r="H218" s="104" t="s">
        <v>40</v>
      </c>
      <c r="I218" s="104">
        <f>E$6+1</f>
        <v>3</v>
      </c>
      <c r="J218" s="19">
        <v>0</v>
      </c>
      <c r="K218" s="105">
        <f t="shared" si="106"/>
        <v>0</v>
      </c>
      <c r="L218" s="105">
        <f t="shared" ref="L218:L221" si="108">K218</f>
        <v>0</v>
      </c>
      <c r="M218" s="106">
        <f t="shared" si="107"/>
        <v>0</v>
      </c>
      <c r="N218" s="21"/>
      <c r="O218" s="21"/>
      <c r="P218" s="21"/>
    </row>
    <row r="219" spans="2:16" x14ac:dyDescent="0.25">
      <c r="C219" s="17"/>
      <c r="D219" s="56"/>
      <c r="E219" s="85" t="s">
        <v>208</v>
      </c>
      <c r="F219" s="18"/>
      <c r="G219" s="104">
        <v>1</v>
      </c>
      <c r="H219" s="104" t="s">
        <v>40</v>
      </c>
      <c r="I219" s="104">
        <f>E$6+1</f>
        <v>3</v>
      </c>
      <c r="J219" s="19">
        <v>0</v>
      </c>
      <c r="K219" s="105">
        <f t="shared" si="106"/>
        <v>0</v>
      </c>
      <c r="L219" s="105">
        <f t="shared" si="108"/>
        <v>0</v>
      </c>
      <c r="M219" s="106">
        <f t="shared" si="107"/>
        <v>0</v>
      </c>
      <c r="N219" s="21"/>
      <c r="O219" s="21"/>
      <c r="P219" s="21"/>
    </row>
    <row r="220" spans="2:16" x14ac:dyDescent="0.25">
      <c r="C220" s="17"/>
      <c r="D220" s="56"/>
      <c r="E220" s="85" t="s">
        <v>209</v>
      </c>
      <c r="F220" s="18"/>
      <c r="G220" s="104">
        <v>1</v>
      </c>
      <c r="H220" s="104" t="s">
        <v>40</v>
      </c>
      <c r="I220" s="104">
        <f>E$6+1</f>
        <v>3</v>
      </c>
      <c r="J220" s="19">
        <v>0</v>
      </c>
      <c r="K220" s="105">
        <f t="shared" si="106"/>
        <v>0</v>
      </c>
      <c r="L220" s="105">
        <f t="shared" si="108"/>
        <v>0</v>
      </c>
      <c r="M220" s="106">
        <f t="shared" si="107"/>
        <v>0</v>
      </c>
      <c r="N220" s="21"/>
      <c r="O220" s="21"/>
      <c r="P220" s="21"/>
    </row>
    <row r="221" spans="2:16" x14ac:dyDescent="0.25">
      <c r="C221" s="17"/>
      <c r="D221" s="56"/>
      <c r="E221" s="85" t="s">
        <v>211</v>
      </c>
      <c r="F221" s="18"/>
      <c r="G221" s="104">
        <v>1</v>
      </c>
      <c r="H221" s="104" t="s">
        <v>40</v>
      </c>
      <c r="I221" s="104">
        <f t="shared" ref="I221" si="109">E$6</f>
        <v>2</v>
      </c>
      <c r="J221" s="19">
        <v>0</v>
      </c>
      <c r="K221" s="105">
        <f t="shared" si="106"/>
        <v>0</v>
      </c>
      <c r="L221" s="105">
        <f t="shared" si="108"/>
        <v>0</v>
      </c>
      <c r="M221" s="106">
        <f t="shared" si="107"/>
        <v>0</v>
      </c>
      <c r="N221" s="21"/>
      <c r="O221" s="21"/>
      <c r="P221" s="21"/>
    </row>
    <row r="222" spans="2:16" x14ac:dyDescent="0.25">
      <c r="B222" s="17"/>
      <c r="C222" s="17"/>
      <c r="D222" s="76" t="s">
        <v>214</v>
      </c>
      <c r="E222" s="85" t="s">
        <v>215</v>
      </c>
      <c r="F222" s="18"/>
      <c r="G222" s="104">
        <v>1</v>
      </c>
      <c r="H222" s="104" t="s">
        <v>40</v>
      </c>
      <c r="I222" s="104" t="s">
        <v>140</v>
      </c>
      <c r="J222" s="19">
        <v>0</v>
      </c>
      <c r="K222" s="105">
        <f t="shared" ref="K222" si="110">G222*J222</f>
        <v>0</v>
      </c>
      <c r="L222" s="105">
        <f>K222</f>
        <v>0</v>
      </c>
      <c r="M222" s="106">
        <f t="shared" ref="M222" si="111">K222+L222*(E$6-1)</f>
        <v>0</v>
      </c>
      <c r="N222" s="21"/>
      <c r="O222" s="21"/>
      <c r="P222" s="21"/>
    </row>
    <row r="223" spans="2:16" ht="20.25" x14ac:dyDescent="0.25">
      <c r="D223" s="86" t="s">
        <v>216</v>
      </c>
      <c r="E223" s="87"/>
      <c r="F223" s="87"/>
      <c r="G223" s="87"/>
      <c r="H223" s="87"/>
      <c r="I223" s="87"/>
      <c r="J223" s="87"/>
      <c r="K223" s="87"/>
      <c r="L223" s="87"/>
      <c r="M223" s="88">
        <f>SUM(M214:M222)</f>
        <v>0</v>
      </c>
      <c r="N223" s="34"/>
      <c r="O223" s="34"/>
      <c r="P223" s="34"/>
    </row>
    <row r="224" spans="2:16" ht="20.25" x14ac:dyDescent="0.25">
      <c r="D224" s="86" t="s">
        <v>231</v>
      </c>
      <c r="E224" s="87"/>
      <c r="F224" s="87"/>
      <c r="G224" s="87"/>
      <c r="H224" s="87"/>
      <c r="I224" s="87"/>
      <c r="J224" s="87"/>
      <c r="K224" s="87"/>
      <c r="L224" s="87"/>
      <c r="M224" s="88">
        <f>M223*5</f>
        <v>0</v>
      </c>
      <c r="N224" s="34"/>
      <c r="O224" s="34"/>
      <c r="P224" s="34"/>
    </row>
    <row r="225" spans="3:16" ht="20.25" x14ac:dyDescent="0.25">
      <c r="D225" s="86" t="s">
        <v>20</v>
      </c>
      <c r="E225" s="87"/>
      <c r="F225" s="87"/>
      <c r="G225" s="87"/>
      <c r="H225" s="87"/>
      <c r="I225" s="87"/>
      <c r="J225" s="87"/>
      <c r="K225" s="87"/>
      <c r="L225" s="87"/>
      <c r="M225" s="88">
        <f>SUM(M224)</f>
        <v>0</v>
      </c>
      <c r="N225" s="34"/>
      <c r="O225" s="34"/>
      <c r="P225" s="34"/>
    </row>
    <row r="226" spans="3:16" ht="20.25" x14ac:dyDescent="0.25">
      <c r="D226" s="86" t="s">
        <v>51</v>
      </c>
      <c r="E226" s="87"/>
      <c r="F226" s="87"/>
      <c r="G226" s="87"/>
      <c r="H226" s="87"/>
      <c r="I226" s="87"/>
      <c r="J226" s="87"/>
      <c r="K226" s="87"/>
      <c r="L226" s="87"/>
      <c r="M226" s="88">
        <f>M225*19%</f>
        <v>0</v>
      </c>
      <c r="N226" s="34"/>
      <c r="O226" s="34"/>
      <c r="P226" s="34"/>
    </row>
    <row r="227" spans="3:16" ht="21" thickBot="1" x14ac:dyDescent="0.3">
      <c r="D227" s="89" t="s">
        <v>52</v>
      </c>
      <c r="E227" s="90"/>
      <c r="F227" s="90"/>
      <c r="G227" s="90"/>
      <c r="H227" s="90"/>
      <c r="I227" s="90"/>
      <c r="J227" s="90"/>
      <c r="K227" s="90"/>
      <c r="L227" s="90"/>
      <c r="M227" s="91">
        <f>SUM(M225:M226)</f>
        <v>0</v>
      </c>
      <c r="N227" s="35"/>
      <c r="O227" s="35"/>
      <c r="P227" s="35"/>
    </row>
    <row r="228" spans="3:16" ht="20.25" customHeight="1" thickBot="1" x14ac:dyDescent="0.3">
      <c r="D228" s="36" t="s">
        <v>53</v>
      </c>
      <c r="E228" s="37"/>
      <c r="F228" s="37"/>
      <c r="G228" s="37"/>
      <c r="H228" s="37"/>
      <c r="I228" s="37"/>
      <c r="J228" s="37"/>
      <c r="K228" s="37"/>
      <c r="L228" s="37"/>
      <c r="M228" s="38"/>
    </row>
    <row r="229" spans="3:16" x14ac:dyDescent="0.25">
      <c r="D229" s="40"/>
      <c r="E229" s="41"/>
      <c r="F229" s="41"/>
      <c r="G229" s="41"/>
      <c r="H229" s="41"/>
      <c r="I229" s="41"/>
      <c r="J229" s="41"/>
      <c r="K229" s="41"/>
      <c r="L229" s="41"/>
      <c r="M229" s="42"/>
    </row>
    <row r="230" spans="3:16" x14ac:dyDescent="0.25">
      <c r="D230" s="40"/>
      <c r="E230" s="41"/>
      <c r="F230" s="41"/>
      <c r="G230" s="41"/>
      <c r="H230" s="41"/>
      <c r="I230" s="41"/>
      <c r="J230" s="41"/>
      <c r="K230" s="41"/>
      <c r="L230" s="41"/>
      <c r="M230" s="42"/>
    </row>
    <row r="231" spans="3:16" ht="99" customHeight="1" x14ac:dyDescent="0.25">
      <c r="D231" s="40"/>
      <c r="E231" s="41"/>
      <c r="F231" s="41"/>
      <c r="G231" s="41"/>
      <c r="H231" s="41"/>
      <c r="I231" s="41"/>
      <c r="J231" s="41"/>
      <c r="K231" s="41"/>
      <c r="L231" s="41"/>
      <c r="M231" s="42"/>
    </row>
    <row r="232" spans="3:16" ht="17.25" thickBot="1" x14ac:dyDescent="0.3">
      <c r="D232" s="43"/>
      <c r="E232" s="44"/>
      <c r="F232" s="44"/>
      <c r="G232" s="44"/>
      <c r="H232" s="44"/>
      <c r="I232" s="44"/>
      <c r="J232" s="44"/>
      <c r="K232" s="44"/>
      <c r="L232" s="44"/>
      <c r="M232" s="45"/>
    </row>
    <row r="233" spans="3:16" x14ac:dyDescent="0.25">
      <c r="D233" s="46"/>
      <c r="M233" s="49"/>
    </row>
    <row r="234" spans="3:16" ht="17.25" thickBot="1" x14ac:dyDescent="0.3">
      <c r="D234" s="46"/>
      <c r="M234" s="49"/>
    </row>
    <row r="235" spans="3:16" ht="43.5" customHeight="1" x14ac:dyDescent="0.25">
      <c r="D235" s="73" t="s">
        <v>219</v>
      </c>
      <c r="E235" s="74"/>
      <c r="F235" s="74"/>
      <c r="G235" s="74"/>
      <c r="H235" s="74"/>
      <c r="I235" s="74"/>
      <c r="J235" s="74"/>
      <c r="K235" s="74"/>
      <c r="L235" s="74"/>
      <c r="M235" s="75"/>
      <c r="N235" s="1"/>
      <c r="O235" s="1"/>
      <c r="P235" s="1"/>
    </row>
    <row r="236" spans="3:16" ht="52.5" customHeight="1" x14ac:dyDescent="0.25">
      <c r="C236" s="17"/>
      <c r="D236" s="76" t="s">
        <v>11</v>
      </c>
      <c r="E236" s="77" t="s">
        <v>12</v>
      </c>
      <c r="F236" s="77" t="s">
        <v>57</v>
      </c>
      <c r="G236" s="78" t="s">
        <v>14</v>
      </c>
      <c r="H236" s="78" t="s">
        <v>15</v>
      </c>
      <c r="I236" s="78" t="s">
        <v>16</v>
      </c>
      <c r="J236" s="79" t="s">
        <v>17</v>
      </c>
      <c r="K236" s="79" t="s">
        <v>18</v>
      </c>
      <c r="L236" s="79" t="s">
        <v>19</v>
      </c>
      <c r="M236" s="80" t="s">
        <v>20</v>
      </c>
      <c r="N236" s="13"/>
      <c r="O236" s="13"/>
      <c r="P236" s="13"/>
    </row>
    <row r="237" spans="3:16" x14ac:dyDescent="0.25">
      <c r="C237" s="17"/>
      <c r="D237" s="56" t="s">
        <v>213</v>
      </c>
      <c r="E237" s="85" t="s">
        <v>220</v>
      </c>
      <c r="F237" s="18"/>
      <c r="G237" s="104">
        <v>36</v>
      </c>
      <c r="H237" s="104" t="s">
        <v>40</v>
      </c>
      <c r="I237" s="104">
        <f>E$6+2</f>
        <v>4</v>
      </c>
      <c r="J237" s="19">
        <v>0</v>
      </c>
      <c r="K237" s="105">
        <f>G237*J237</f>
        <v>0</v>
      </c>
      <c r="L237" s="105">
        <f>K237*$E$8</f>
        <v>0</v>
      </c>
      <c r="M237" s="106">
        <f t="shared" ref="M237:M241" si="112">K237+L237*(E$6-1)</f>
        <v>0</v>
      </c>
      <c r="N237" s="21"/>
      <c r="O237" s="21"/>
      <c r="P237" s="21"/>
    </row>
    <row r="238" spans="3:16" x14ac:dyDescent="0.25">
      <c r="C238" s="17"/>
      <c r="D238" s="56"/>
      <c r="E238" s="85" t="s">
        <v>221</v>
      </c>
      <c r="F238" s="18"/>
      <c r="G238" s="104">
        <f>G237*2</f>
        <v>72</v>
      </c>
      <c r="H238" s="104" t="s">
        <v>40</v>
      </c>
      <c r="I238" s="104">
        <f>E$6+1</f>
        <v>3</v>
      </c>
      <c r="J238" s="19">
        <v>0</v>
      </c>
      <c r="K238" s="105">
        <f t="shared" ref="K237:K241" si="113">G238*J238</f>
        <v>0</v>
      </c>
      <c r="L238" s="105">
        <f>K238*$E$8</f>
        <v>0</v>
      </c>
      <c r="M238" s="106">
        <f t="shared" si="112"/>
        <v>0</v>
      </c>
      <c r="N238" s="21"/>
      <c r="O238" s="21"/>
      <c r="P238" s="21"/>
    </row>
    <row r="239" spans="3:16" x14ac:dyDescent="0.25">
      <c r="C239" s="17"/>
      <c r="D239" s="56"/>
      <c r="E239" s="85" t="s">
        <v>222</v>
      </c>
      <c r="F239" s="18"/>
      <c r="G239" s="104">
        <v>2</v>
      </c>
      <c r="H239" s="104" t="s">
        <v>40</v>
      </c>
      <c r="I239" s="104">
        <f>E$6+1</f>
        <v>3</v>
      </c>
      <c r="J239" s="19">
        <v>0</v>
      </c>
      <c r="K239" s="105">
        <f t="shared" si="113"/>
        <v>0</v>
      </c>
      <c r="L239" s="105">
        <f>K239*$E$8</f>
        <v>0</v>
      </c>
      <c r="M239" s="106">
        <f t="shared" si="112"/>
        <v>0</v>
      </c>
      <c r="N239" s="21"/>
      <c r="O239" s="21"/>
      <c r="P239" s="21"/>
    </row>
    <row r="240" spans="3:16" x14ac:dyDescent="0.25">
      <c r="C240" s="17"/>
      <c r="D240" s="56"/>
      <c r="E240" s="85" t="s">
        <v>223</v>
      </c>
      <c r="F240" s="18"/>
      <c r="G240" s="104">
        <v>1</v>
      </c>
      <c r="H240" s="104" t="s">
        <v>40</v>
      </c>
      <c r="I240" s="104">
        <f>E$6+1</f>
        <v>3</v>
      </c>
      <c r="J240" s="19">
        <v>0</v>
      </c>
      <c r="K240" s="105">
        <f t="shared" si="113"/>
        <v>0</v>
      </c>
      <c r="L240" s="105">
        <f>K240*$E$8</f>
        <v>0</v>
      </c>
      <c r="M240" s="106">
        <f t="shared" si="112"/>
        <v>0</v>
      </c>
      <c r="N240" s="21"/>
      <c r="O240" s="21"/>
      <c r="P240" s="21"/>
    </row>
    <row r="241" spans="3:16" x14ac:dyDescent="0.25">
      <c r="C241" s="17"/>
      <c r="D241" s="56"/>
      <c r="E241" s="85" t="s">
        <v>211</v>
      </c>
      <c r="F241" s="18"/>
      <c r="G241" s="104">
        <v>1</v>
      </c>
      <c r="H241" s="104" t="s">
        <v>40</v>
      </c>
      <c r="I241" s="104">
        <f t="shared" ref="I241" si="114">E$6</f>
        <v>2</v>
      </c>
      <c r="J241" s="19">
        <v>0</v>
      </c>
      <c r="K241" s="105">
        <f t="shared" si="113"/>
        <v>0</v>
      </c>
      <c r="L241" s="105">
        <f>K241*$E$8</f>
        <v>0</v>
      </c>
      <c r="M241" s="106">
        <f t="shared" si="112"/>
        <v>0</v>
      </c>
      <c r="N241" s="21"/>
      <c r="O241" s="21"/>
      <c r="P241" s="21"/>
    </row>
    <row r="242" spans="3:16" ht="20.25" x14ac:dyDescent="0.25">
      <c r="D242" s="86" t="s">
        <v>228</v>
      </c>
      <c r="E242" s="87"/>
      <c r="F242" s="87"/>
      <c r="G242" s="87"/>
      <c r="H242" s="87"/>
      <c r="I242" s="87"/>
      <c r="J242" s="87"/>
      <c r="K242" s="87"/>
      <c r="L242" s="87"/>
      <c r="M242" s="88">
        <f>SUM(M237:M241)</f>
        <v>0</v>
      </c>
      <c r="N242" s="34"/>
      <c r="O242" s="34"/>
      <c r="P242" s="34"/>
    </row>
    <row r="243" spans="3:16" ht="20.25" x14ac:dyDescent="0.25">
      <c r="D243" s="86" t="s">
        <v>20</v>
      </c>
      <c r="E243" s="87"/>
      <c r="F243" s="87"/>
      <c r="G243" s="87"/>
      <c r="H243" s="87"/>
      <c r="I243" s="87"/>
      <c r="J243" s="87"/>
      <c r="K243" s="87"/>
      <c r="L243" s="87"/>
      <c r="M243" s="88">
        <f>M242</f>
        <v>0</v>
      </c>
      <c r="N243" s="34"/>
      <c r="O243" s="34"/>
      <c r="P243" s="34"/>
    </row>
    <row r="244" spans="3:16" ht="20.25" x14ac:dyDescent="0.25">
      <c r="D244" s="86" t="s">
        <v>51</v>
      </c>
      <c r="E244" s="87"/>
      <c r="F244" s="87"/>
      <c r="G244" s="87"/>
      <c r="H244" s="87"/>
      <c r="I244" s="87"/>
      <c r="J244" s="87"/>
      <c r="K244" s="87"/>
      <c r="L244" s="87"/>
      <c r="M244" s="88">
        <f>M243*19%</f>
        <v>0</v>
      </c>
      <c r="N244" s="34"/>
      <c r="O244" s="34"/>
      <c r="P244" s="34"/>
    </row>
    <row r="245" spans="3:16" ht="21" thickBot="1" x14ac:dyDescent="0.3">
      <c r="D245" s="89" t="s">
        <v>52</v>
      </c>
      <c r="E245" s="90"/>
      <c r="F245" s="90"/>
      <c r="G245" s="90"/>
      <c r="H245" s="90"/>
      <c r="I245" s="90"/>
      <c r="J245" s="90"/>
      <c r="K245" s="90"/>
      <c r="L245" s="90"/>
      <c r="M245" s="91">
        <f>SUM(M243:M244)</f>
        <v>0</v>
      </c>
      <c r="N245" s="35"/>
      <c r="O245" s="35"/>
      <c r="P245" s="35"/>
    </row>
    <row r="246" spans="3:16" ht="20.25" customHeight="1" x14ac:dyDescent="0.25">
      <c r="D246" s="50" t="s">
        <v>53</v>
      </c>
      <c r="E246" s="51"/>
      <c r="F246" s="51"/>
      <c r="G246" s="51"/>
      <c r="H246" s="51"/>
      <c r="I246" s="51"/>
      <c r="J246" s="51"/>
      <c r="K246" s="51"/>
      <c r="L246" s="51"/>
      <c r="M246" s="52"/>
    </row>
    <row r="247" spans="3:16" x14ac:dyDescent="0.25">
      <c r="D247" s="40"/>
      <c r="E247" s="41"/>
      <c r="F247" s="41"/>
      <c r="G247" s="41"/>
      <c r="H247" s="41"/>
      <c r="I247" s="41"/>
      <c r="J247" s="41"/>
      <c r="K247" s="41"/>
      <c r="L247" s="41"/>
      <c r="M247" s="42"/>
    </row>
    <row r="248" spans="3:16" x14ac:dyDescent="0.25">
      <c r="D248" s="40"/>
      <c r="E248" s="41"/>
      <c r="F248" s="41"/>
      <c r="G248" s="41"/>
      <c r="H248" s="41"/>
      <c r="I248" s="41"/>
      <c r="J248" s="41"/>
      <c r="K248" s="41"/>
      <c r="L248" s="41"/>
      <c r="M248" s="42"/>
    </row>
    <row r="249" spans="3:16" ht="99" customHeight="1" x14ac:dyDescent="0.25">
      <c r="D249" s="40"/>
      <c r="E249" s="41"/>
      <c r="F249" s="41"/>
      <c r="G249" s="41"/>
      <c r="H249" s="41"/>
      <c r="I249" s="41"/>
      <c r="J249" s="41"/>
      <c r="K249" s="41"/>
      <c r="L249" s="41"/>
      <c r="M249" s="42"/>
    </row>
    <row r="250" spans="3:16" ht="17.25" thickBot="1" x14ac:dyDescent="0.3">
      <c r="D250" s="43"/>
      <c r="E250" s="44"/>
      <c r="F250" s="44"/>
      <c r="G250" s="44"/>
      <c r="H250" s="44"/>
      <c r="I250" s="44"/>
      <c r="J250" s="44"/>
      <c r="K250" s="44"/>
      <c r="L250" s="44"/>
      <c r="M250" s="45"/>
    </row>
    <row r="251" spans="3:16" x14ac:dyDescent="0.25">
      <c r="D251" s="46"/>
      <c r="M251" s="49"/>
    </row>
    <row r="252" spans="3:16" ht="17.25" thickBot="1" x14ac:dyDescent="0.3">
      <c r="D252" s="46"/>
      <c r="M252" s="49"/>
    </row>
    <row r="253" spans="3:16" ht="43.5" customHeight="1" x14ac:dyDescent="0.25">
      <c r="D253" s="73" t="s">
        <v>224</v>
      </c>
      <c r="E253" s="74"/>
      <c r="F253" s="74"/>
      <c r="G253" s="74"/>
      <c r="H253" s="74"/>
      <c r="I253" s="74"/>
      <c r="J253" s="74"/>
      <c r="K253" s="74"/>
      <c r="L253" s="74"/>
      <c r="M253" s="75"/>
      <c r="N253" s="1"/>
      <c r="O253" s="1"/>
      <c r="P253" s="1"/>
    </row>
    <row r="254" spans="3:16" ht="52.5" customHeight="1" x14ac:dyDescent="0.25">
      <c r="C254" s="17"/>
      <c r="D254" s="76" t="s">
        <v>11</v>
      </c>
      <c r="E254" s="77" t="s">
        <v>12</v>
      </c>
      <c r="F254" s="77" t="s">
        <v>57</v>
      </c>
      <c r="G254" s="78" t="s">
        <v>14</v>
      </c>
      <c r="H254" s="78" t="s">
        <v>15</v>
      </c>
      <c r="I254" s="78" t="s">
        <v>16</v>
      </c>
      <c r="J254" s="79" t="s">
        <v>17</v>
      </c>
      <c r="K254" s="79" t="s">
        <v>18</v>
      </c>
      <c r="L254" s="79" t="s">
        <v>19</v>
      </c>
      <c r="M254" s="80" t="s">
        <v>20</v>
      </c>
      <c r="N254" s="13"/>
      <c r="O254" s="13"/>
      <c r="P254" s="13"/>
    </row>
    <row r="255" spans="3:16" x14ac:dyDescent="0.25">
      <c r="C255" s="17"/>
      <c r="D255" s="56" t="s">
        <v>213</v>
      </c>
      <c r="E255" s="85" t="s">
        <v>225</v>
      </c>
      <c r="F255" s="18"/>
      <c r="G255" s="104">
        <v>8</v>
      </c>
      <c r="H255" s="104" t="s">
        <v>40</v>
      </c>
      <c r="I255" s="104">
        <f>E$6+2</f>
        <v>4</v>
      </c>
      <c r="J255" s="19">
        <v>0</v>
      </c>
      <c r="K255" s="105">
        <f>G255*J255</f>
        <v>0</v>
      </c>
      <c r="L255" s="105">
        <f>K255*$E$8</f>
        <v>0</v>
      </c>
      <c r="M255" s="106">
        <f t="shared" ref="M255:M257" si="115">K255+L255*(E$6-1)</f>
        <v>0</v>
      </c>
      <c r="N255" s="21"/>
      <c r="O255" s="21"/>
      <c r="P255" s="21"/>
    </row>
    <row r="256" spans="3:16" x14ac:dyDescent="0.25">
      <c r="C256" s="17"/>
      <c r="D256" s="56"/>
      <c r="E256" s="85" t="s">
        <v>227</v>
      </c>
      <c r="F256" s="18"/>
      <c r="G256" s="104">
        <v>1</v>
      </c>
      <c r="H256" s="104" t="s">
        <v>40</v>
      </c>
      <c r="I256" s="104">
        <f>E$6+1</f>
        <v>3</v>
      </c>
      <c r="J256" s="19">
        <v>0</v>
      </c>
      <c r="K256" s="105">
        <f t="shared" ref="K255:K257" si="116">G256*J256</f>
        <v>0</v>
      </c>
      <c r="L256" s="105">
        <f>K256*$E$8</f>
        <v>0</v>
      </c>
      <c r="M256" s="106">
        <f t="shared" si="115"/>
        <v>0</v>
      </c>
      <c r="N256" s="21"/>
      <c r="O256" s="21"/>
      <c r="P256" s="21"/>
    </row>
    <row r="257" spans="3:16" x14ac:dyDescent="0.25">
      <c r="C257" s="17"/>
      <c r="D257" s="56"/>
      <c r="E257" s="85" t="s">
        <v>226</v>
      </c>
      <c r="F257" s="18"/>
      <c r="G257" s="104">
        <v>1</v>
      </c>
      <c r="H257" s="104" t="s">
        <v>40</v>
      </c>
      <c r="I257" s="104">
        <f>E$6+1</f>
        <v>3</v>
      </c>
      <c r="J257" s="19">
        <v>0</v>
      </c>
      <c r="K257" s="105">
        <f t="shared" si="116"/>
        <v>0</v>
      </c>
      <c r="L257" s="105">
        <f>K257*$E$8</f>
        <v>0</v>
      </c>
      <c r="M257" s="106">
        <f t="shared" si="115"/>
        <v>0</v>
      </c>
      <c r="N257" s="21"/>
      <c r="O257" s="21"/>
      <c r="P257" s="21"/>
    </row>
    <row r="258" spans="3:16" ht="20.25" x14ac:dyDescent="0.25">
      <c r="D258" s="86" t="s">
        <v>224</v>
      </c>
      <c r="E258" s="87"/>
      <c r="F258" s="87"/>
      <c r="G258" s="87"/>
      <c r="H258" s="87"/>
      <c r="I258" s="87"/>
      <c r="J258" s="87"/>
      <c r="K258" s="87"/>
      <c r="L258" s="87"/>
      <c r="M258" s="88">
        <f>SUM(M255:M257)</f>
        <v>0</v>
      </c>
      <c r="N258" s="34"/>
      <c r="O258" s="34"/>
      <c r="P258" s="34"/>
    </row>
    <row r="259" spans="3:16" ht="20.25" x14ac:dyDescent="0.25">
      <c r="D259" s="86" t="s">
        <v>20</v>
      </c>
      <c r="E259" s="87"/>
      <c r="F259" s="87"/>
      <c r="G259" s="87"/>
      <c r="H259" s="87"/>
      <c r="I259" s="87"/>
      <c r="J259" s="87"/>
      <c r="K259" s="87"/>
      <c r="L259" s="87"/>
      <c r="M259" s="88">
        <f>M258</f>
        <v>0</v>
      </c>
      <c r="N259" s="34"/>
      <c r="O259" s="34"/>
      <c r="P259" s="34"/>
    </row>
    <row r="260" spans="3:16" ht="20.25" x14ac:dyDescent="0.25">
      <c r="D260" s="86" t="s">
        <v>51</v>
      </c>
      <c r="E260" s="87"/>
      <c r="F260" s="87"/>
      <c r="G260" s="87"/>
      <c r="H260" s="87"/>
      <c r="I260" s="87"/>
      <c r="J260" s="87"/>
      <c r="K260" s="87"/>
      <c r="L260" s="87"/>
      <c r="M260" s="88">
        <f>M259*19%</f>
        <v>0</v>
      </c>
      <c r="N260" s="34"/>
      <c r="O260" s="34"/>
      <c r="P260" s="34"/>
    </row>
    <row r="261" spans="3:16" ht="21" thickBot="1" x14ac:dyDescent="0.3">
      <c r="D261" s="89" t="s">
        <v>52</v>
      </c>
      <c r="E261" s="90"/>
      <c r="F261" s="90"/>
      <c r="G261" s="90"/>
      <c r="H261" s="90"/>
      <c r="I261" s="90"/>
      <c r="J261" s="90"/>
      <c r="K261" s="90"/>
      <c r="L261" s="90"/>
      <c r="M261" s="91">
        <f>SUM(M259:M260)</f>
        <v>0</v>
      </c>
      <c r="N261" s="35"/>
      <c r="O261" s="35"/>
      <c r="P261" s="35"/>
    </row>
    <row r="262" spans="3:16" ht="20.25" customHeight="1" x14ac:dyDescent="0.25">
      <c r="D262" s="50" t="s">
        <v>53</v>
      </c>
      <c r="E262" s="51"/>
      <c r="F262" s="51"/>
      <c r="G262" s="51"/>
      <c r="H262" s="51"/>
      <c r="I262" s="51"/>
      <c r="J262" s="51"/>
      <c r="K262" s="51"/>
      <c r="L262" s="51"/>
      <c r="M262" s="52"/>
    </row>
    <row r="263" spans="3:16" x14ac:dyDescent="0.25">
      <c r="D263" s="40"/>
      <c r="E263" s="41"/>
      <c r="F263" s="41"/>
      <c r="G263" s="41"/>
      <c r="H263" s="41"/>
      <c r="I263" s="41"/>
      <c r="J263" s="41"/>
      <c r="K263" s="41"/>
      <c r="L263" s="41"/>
      <c r="M263" s="42"/>
    </row>
    <row r="264" spans="3:16" x14ac:dyDescent="0.25">
      <c r="D264" s="40"/>
      <c r="E264" s="41"/>
      <c r="F264" s="41"/>
      <c r="G264" s="41"/>
      <c r="H264" s="41"/>
      <c r="I264" s="41"/>
      <c r="J264" s="41"/>
      <c r="K264" s="41"/>
      <c r="L264" s="41"/>
      <c r="M264" s="42"/>
    </row>
    <row r="265" spans="3:16" ht="99" customHeight="1" x14ac:dyDescent="0.25">
      <c r="D265" s="40"/>
      <c r="E265" s="41"/>
      <c r="F265" s="41"/>
      <c r="G265" s="41"/>
      <c r="H265" s="41"/>
      <c r="I265" s="41"/>
      <c r="J265" s="41"/>
      <c r="K265" s="41"/>
      <c r="L265" s="41"/>
      <c r="M265" s="42"/>
    </row>
    <row r="266" spans="3:16" ht="17.25" thickBot="1" x14ac:dyDescent="0.3">
      <c r="D266" s="43"/>
      <c r="E266" s="44"/>
      <c r="F266" s="44"/>
      <c r="G266" s="44"/>
      <c r="H266" s="44"/>
      <c r="I266" s="44"/>
      <c r="J266" s="44"/>
      <c r="K266" s="44"/>
      <c r="L266" s="44"/>
      <c r="M266" s="45"/>
    </row>
    <row r="267" spans="3:16" x14ac:dyDescent="0.25">
      <c r="D267" s="46"/>
      <c r="M267" s="49"/>
    </row>
    <row r="268" spans="3:16" x14ac:dyDescent="0.25">
      <c r="D268" s="46"/>
      <c r="M268" s="49"/>
    </row>
    <row r="269" spans="3:16" x14ac:dyDescent="0.25">
      <c r="D269" s="46"/>
      <c r="M269" s="49"/>
    </row>
    <row r="270" spans="3:16" ht="17.25" thickBot="1" x14ac:dyDescent="0.3">
      <c r="D270" s="46"/>
      <c r="M270" s="49"/>
    </row>
    <row r="271" spans="3:16" ht="43.5" customHeight="1" x14ac:dyDescent="0.25">
      <c r="D271" s="97" t="s">
        <v>241</v>
      </c>
      <c r="E271" s="98"/>
      <c r="F271" s="98"/>
      <c r="G271" s="98"/>
      <c r="H271" s="98"/>
      <c r="I271" s="98"/>
      <c r="J271" s="98"/>
      <c r="K271" s="98"/>
      <c r="L271" s="98"/>
      <c r="M271" s="99"/>
      <c r="N271" s="1"/>
      <c r="O271" s="1"/>
      <c r="P271" s="1"/>
    </row>
    <row r="272" spans="3:16" ht="20.25" x14ac:dyDescent="0.25">
      <c r="D272" s="86" t="str">
        <f>D109</f>
        <v>ESCENARIO PRINCIPAL</v>
      </c>
      <c r="E272" s="87"/>
      <c r="F272" s="87"/>
      <c r="G272" s="87"/>
      <c r="H272" s="87"/>
      <c r="I272" s="87"/>
      <c r="J272" s="87"/>
      <c r="K272" s="87"/>
      <c r="L272" s="87"/>
      <c r="M272" s="88">
        <f>M110</f>
        <v>0</v>
      </c>
      <c r="N272" s="34"/>
      <c r="O272" s="34"/>
      <c r="P272" s="34"/>
    </row>
    <row r="273" spans="4:16" ht="20.25" x14ac:dyDescent="0.25">
      <c r="D273" s="86" t="str">
        <f>D169</f>
        <v>AUDITORIO PARA 100 PERSONAS</v>
      </c>
      <c r="E273" s="87"/>
      <c r="F273" s="87"/>
      <c r="G273" s="87"/>
      <c r="H273" s="87"/>
      <c r="I273" s="87"/>
      <c r="J273" s="87"/>
      <c r="K273" s="87"/>
      <c r="L273" s="87"/>
      <c r="M273" s="88">
        <f>M170</f>
        <v>0</v>
      </c>
      <c r="N273" s="34"/>
      <c r="O273" s="34"/>
      <c r="P273" s="34"/>
    </row>
    <row r="274" spans="4:16" ht="20.25" x14ac:dyDescent="0.25">
      <c r="D274" s="86" t="str">
        <f>D183</f>
        <v>ZONA DE REGISTRO</v>
      </c>
      <c r="E274" s="87"/>
      <c r="F274" s="87"/>
      <c r="G274" s="87"/>
      <c r="H274" s="87"/>
      <c r="I274" s="87"/>
      <c r="J274" s="87"/>
      <c r="K274" s="87"/>
      <c r="L274" s="87"/>
      <c r="M274" s="88">
        <f>M184</f>
        <v>0</v>
      </c>
      <c r="N274" s="34"/>
      <c r="O274" s="34"/>
      <c r="P274" s="34"/>
    </row>
    <row r="275" spans="4:16" ht="20.25" x14ac:dyDescent="0.25">
      <c r="D275" s="86" t="str">
        <f>D201</f>
        <v xml:space="preserve">STANDS </v>
      </c>
      <c r="E275" s="87"/>
      <c r="F275" s="87"/>
      <c r="G275" s="87"/>
      <c r="H275" s="87"/>
      <c r="I275" s="87"/>
      <c r="J275" s="87"/>
      <c r="K275" s="87"/>
      <c r="L275" s="87"/>
      <c r="M275" s="88">
        <f>M202</f>
        <v>0</v>
      </c>
      <c r="N275" s="34"/>
      <c r="O275" s="34"/>
      <c r="P275" s="34"/>
    </row>
    <row r="276" spans="4:16" ht="20.25" x14ac:dyDescent="0.25">
      <c r="D276" s="86" t="str">
        <f>D224</f>
        <v>5 SALAS BILATERALES</v>
      </c>
      <c r="E276" s="87"/>
      <c r="F276" s="87"/>
      <c r="G276" s="87"/>
      <c r="H276" s="87"/>
      <c r="I276" s="87"/>
      <c r="J276" s="87"/>
      <c r="K276" s="87"/>
      <c r="L276" s="87"/>
      <c r="M276" s="88">
        <f>M224</f>
        <v>0</v>
      </c>
      <c r="N276" s="34"/>
      <c r="O276" s="34"/>
      <c r="P276" s="34"/>
    </row>
    <row r="277" spans="4:16" ht="20.25" x14ac:dyDescent="0.25">
      <c r="D277" s="86" t="str">
        <f>D242</f>
        <v>ZONA PRENSA</v>
      </c>
      <c r="E277" s="87"/>
      <c r="F277" s="87"/>
      <c r="G277" s="87"/>
      <c r="H277" s="87"/>
      <c r="I277" s="87"/>
      <c r="J277" s="87"/>
      <c r="K277" s="87"/>
      <c r="L277" s="87"/>
      <c r="M277" s="88">
        <f>M243</f>
        <v>0</v>
      </c>
      <c r="N277" s="34"/>
      <c r="O277" s="34"/>
      <c r="P277" s="34"/>
    </row>
    <row r="278" spans="4:16" ht="20.25" x14ac:dyDescent="0.25">
      <c r="D278" s="86" t="str">
        <f>D258</f>
        <v>ZONA VIP
(Panelería por parte de Corferias)</v>
      </c>
      <c r="E278" s="87"/>
      <c r="F278" s="87"/>
      <c r="G278" s="87"/>
      <c r="H278" s="87"/>
      <c r="I278" s="87"/>
      <c r="J278" s="87"/>
      <c r="K278" s="87"/>
      <c r="L278" s="87"/>
      <c r="M278" s="88">
        <f>M259</f>
        <v>0</v>
      </c>
      <c r="N278" s="34"/>
      <c r="O278" s="34"/>
      <c r="P278" s="34"/>
    </row>
    <row r="279" spans="4:16" ht="25.5" x14ac:dyDescent="0.25">
      <c r="D279" s="100" t="s">
        <v>20</v>
      </c>
      <c r="E279" s="101"/>
      <c r="F279" s="101"/>
      <c r="G279" s="101"/>
      <c r="H279" s="101"/>
      <c r="I279" s="101"/>
      <c r="J279" s="101"/>
      <c r="K279" s="101"/>
      <c r="L279" s="101"/>
      <c r="M279" s="102">
        <f>SUM(M272:M278)</f>
        <v>0</v>
      </c>
      <c r="N279" s="34"/>
      <c r="O279" s="34"/>
      <c r="P279" s="34"/>
    </row>
    <row r="280" spans="4:16" ht="20.25" x14ac:dyDescent="0.25">
      <c r="D280" s="86" t="s">
        <v>51</v>
      </c>
      <c r="E280" s="87"/>
      <c r="F280" s="87"/>
      <c r="G280" s="87"/>
      <c r="H280" s="87"/>
      <c r="I280" s="87"/>
      <c r="J280" s="87"/>
      <c r="K280" s="87"/>
      <c r="L280" s="87"/>
      <c r="M280" s="88">
        <f>M279*19%</f>
        <v>0</v>
      </c>
      <c r="N280" s="34"/>
      <c r="O280" s="34"/>
      <c r="P280" s="34"/>
    </row>
    <row r="281" spans="4:16" ht="21" thickBot="1" x14ac:dyDescent="0.3">
      <c r="D281" s="89" t="s">
        <v>52</v>
      </c>
      <c r="E281" s="90"/>
      <c r="F281" s="90"/>
      <c r="G281" s="90"/>
      <c r="H281" s="90"/>
      <c r="I281" s="90"/>
      <c r="J281" s="90"/>
      <c r="K281" s="90"/>
      <c r="L281" s="90"/>
      <c r="M281" s="91">
        <f>SUM(M279:M280)</f>
        <v>0</v>
      </c>
      <c r="N281" s="35"/>
      <c r="O281" s="35"/>
      <c r="P281" s="35"/>
    </row>
    <row r="282" spans="4:16" ht="20.25" customHeight="1" thickBot="1" x14ac:dyDescent="0.3">
      <c r="D282" s="36" t="s">
        <v>53</v>
      </c>
      <c r="E282" s="37"/>
      <c r="F282" s="37"/>
      <c r="G282" s="37"/>
      <c r="H282" s="37"/>
      <c r="I282" s="37"/>
      <c r="J282" s="37"/>
      <c r="K282" s="37"/>
      <c r="L282" s="37"/>
      <c r="M282" s="38"/>
    </row>
    <row r="283" spans="4:16" x14ac:dyDescent="0.25">
      <c r="D283" s="40"/>
      <c r="E283" s="41"/>
      <c r="F283" s="41"/>
      <c r="G283" s="41"/>
      <c r="H283" s="41"/>
      <c r="I283" s="41"/>
      <c r="J283" s="41"/>
      <c r="K283" s="41"/>
      <c r="L283" s="41"/>
      <c r="M283" s="42"/>
    </row>
    <row r="284" spans="4:16" x14ac:dyDescent="0.25">
      <c r="D284" s="40"/>
      <c r="E284" s="41"/>
      <c r="F284" s="41"/>
      <c r="G284" s="41"/>
      <c r="H284" s="41"/>
      <c r="I284" s="41"/>
      <c r="J284" s="41"/>
      <c r="K284" s="41"/>
      <c r="L284" s="41"/>
      <c r="M284" s="42"/>
    </row>
    <row r="285" spans="4:16" ht="99" customHeight="1" x14ac:dyDescent="0.25">
      <c r="D285" s="40"/>
      <c r="E285" s="41"/>
      <c r="F285" s="41"/>
      <c r="G285" s="41"/>
      <c r="H285" s="41"/>
      <c r="I285" s="41"/>
      <c r="J285" s="41"/>
      <c r="K285" s="41"/>
      <c r="L285" s="41"/>
      <c r="M285" s="42"/>
    </row>
    <row r="286" spans="4:16" ht="17.25" thickBot="1" x14ac:dyDescent="0.3">
      <c r="D286" s="43"/>
      <c r="E286" s="44"/>
      <c r="F286" s="44"/>
      <c r="G286" s="44"/>
      <c r="H286" s="44"/>
      <c r="I286" s="44"/>
      <c r="J286" s="44"/>
      <c r="K286" s="44"/>
      <c r="L286" s="44"/>
      <c r="M286" s="45"/>
    </row>
  </sheetData>
  <sheetProtection algorithmName="SHA-512" hashValue="9zeeqXzFb8BiuDIPW6d0f5o8Z0w6oQam+HJsbh4j5kxnLqwB4SluAI191dKTGr9Y4lHAPpGlLTl5NA1XmlFA4g==" saltValue="C+B3JaMZWfmHSD0rhDzW3w==" spinCount="100000" sheet="1" objects="1" scenarios="1" formatColumns="0" formatRows="0"/>
  <mergeCells count="96">
    <mergeCell ref="B13:B98"/>
    <mergeCell ref="D196:D198"/>
    <mergeCell ref="D109:L109"/>
    <mergeCell ref="D110:L110"/>
    <mergeCell ref="D111:L111"/>
    <mergeCell ref="D112:L112"/>
    <mergeCell ref="O11:P11"/>
    <mergeCell ref="D194:M194"/>
    <mergeCell ref="D99:D101"/>
    <mergeCell ref="D87:D98"/>
    <mergeCell ref="D201:L201"/>
    <mergeCell ref="D37:D48"/>
    <mergeCell ref="D66:D69"/>
    <mergeCell ref="D102:M102"/>
    <mergeCell ref="D104:D108"/>
    <mergeCell ref="D180:M180"/>
    <mergeCell ref="D1:M1"/>
    <mergeCell ref="D2:M2"/>
    <mergeCell ref="D3:M3"/>
    <mergeCell ref="E4:M4"/>
    <mergeCell ref="E5:M5"/>
    <mergeCell ref="B123:B167"/>
    <mergeCell ref="D160:D167"/>
    <mergeCell ref="E6:M6"/>
    <mergeCell ref="D49:D62"/>
    <mergeCell ref="D80:D83"/>
    <mergeCell ref="D84:D86"/>
    <mergeCell ref="D70:D72"/>
    <mergeCell ref="D73:M73"/>
    <mergeCell ref="D75:D79"/>
    <mergeCell ref="E7:M7"/>
    <mergeCell ref="E8:M8"/>
    <mergeCell ref="E9:M9"/>
    <mergeCell ref="D11:M11"/>
    <mergeCell ref="D13:D28"/>
    <mergeCell ref="D29:D36"/>
    <mergeCell ref="D63:D65"/>
    <mergeCell ref="D170:L170"/>
    <mergeCell ref="D171:L171"/>
    <mergeCell ref="D121:M121"/>
    <mergeCell ref="D123:D131"/>
    <mergeCell ref="D132:D137"/>
    <mergeCell ref="D138:D141"/>
    <mergeCell ref="D142:D147"/>
    <mergeCell ref="D149:D151"/>
    <mergeCell ref="D152:M152"/>
    <mergeCell ref="D154:D157"/>
    <mergeCell ref="D158:D159"/>
    <mergeCell ref="D169:L169"/>
    <mergeCell ref="D212:M212"/>
    <mergeCell ref="D235:M235"/>
    <mergeCell ref="D187:M191"/>
    <mergeCell ref="D205:M209"/>
    <mergeCell ref="D172:L172"/>
    <mergeCell ref="D183:L183"/>
    <mergeCell ref="D185:L185"/>
    <mergeCell ref="D186:L186"/>
    <mergeCell ref="D203:L203"/>
    <mergeCell ref="D184:L184"/>
    <mergeCell ref="D202:L202"/>
    <mergeCell ref="D173:M177"/>
    <mergeCell ref="D204:L204"/>
    <mergeCell ref="D214:D216"/>
    <mergeCell ref="D217:D221"/>
    <mergeCell ref="D223:L223"/>
    <mergeCell ref="D237:D241"/>
    <mergeCell ref="D243:L243"/>
    <mergeCell ref="D244:L244"/>
    <mergeCell ref="D245:L245"/>
    <mergeCell ref="D224:L224"/>
    <mergeCell ref="D225:L225"/>
    <mergeCell ref="D226:L226"/>
    <mergeCell ref="D227:L227"/>
    <mergeCell ref="D242:L242"/>
    <mergeCell ref="D276:L276"/>
    <mergeCell ref="D253:M253"/>
    <mergeCell ref="D255:D257"/>
    <mergeCell ref="D258:L258"/>
    <mergeCell ref="D259:L259"/>
    <mergeCell ref="D260:L260"/>
    <mergeCell ref="D282:M286"/>
    <mergeCell ref="D113:M117"/>
    <mergeCell ref="D281:L281"/>
    <mergeCell ref="D272:L272"/>
    <mergeCell ref="D273:L273"/>
    <mergeCell ref="D274:L274"/>
    <mergeCell ref="D278:L278"/>
    <mergeCell ref="D277:L277"/>
    <mergeCell ref="D279:L279"/>
    <mergeCell ref="D280:L280"/>
    <mergeCell ref="D228:M232"/>
    <mergeCell ref="D246:M250"/>
    <mergeCell ref="D262:M266"/>
    <mergeCell ref="D261:L261"/>
    <mergeCell ref="D271:M271"/>
    <mergeCell ref="D275:L275"/>
  </mergeCells>
  <pageMargins left="0.7" right="0.7" top="0.75" bottom="0.75" header="0.3" footer="0.3"/>
  <pageSetup scale="22" orientation="portrait" r:id="rId1"/>
  <rowBreaks count="1" manualBreakCount="1">
    <brk id="165" min="2" max="15" man="1"/>
  </rowBreaks>
  <colBreaks count="1" manualBreakCount="1">
    <brk id="13" max="1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1E5A5-4F65-4B0D-8C65-0D259DC95AFE}">
  <sheetPr>
    <tabColor theme="9"/>
  </sheetPr>
  <dimension ref="A1:P67"/>
  <sheetViews>
    <sheetView tabSelected="1" view="pageBreakPreview" topLeftCell="C16" zoomScale="70" zoomScaleNormal="62" zoomScaleSheetLayoutView="70" workbookViewId="0">
      <selection activeCell="G14" sqref="G14"/>
    </sheetView>
  </sheetViews>
  <sheetFormatPr baseColWidth="10" defaultColWidth="11.42578125" defaultRowHeight="16.5" x14ac:dyDescent="0.25"/>
  <cols>
    <col min="1" max="1" width="6.42578125" style="1" hidden="1" customWidth="1"/>
    <col min="2" max="2" width="8.140625" style="1" hidden="1" customWidth="1"/>
    <col min="3" max="3" width="8.140625" style="1" customWidth="1"/>
    <col min="4" max="4" width="25.42578125" style="4" customWidth="1"/>
    <col min="5" max="5" width="7.42578125" style="47" bestFit="1" customWidth="1"/>
    <col min="6" max="6" width="29.5703125" style="48" bestFit="1" customWidth="1"/>
    <col min="7" max="7" width="10.42578125" style="48" bestFit="1" customWidth="1"/>
    <col min="8" max="8" width="10.5703125" style="48" bestFit="1" customWidth="1"/>
    <col min="9" max="9" width="10.42578125" style="48" bestFit="1" customWidth="1"/>
    <col min="10" max="12" width="15.7109375" style="4" bestFit="1" customWidth="1"/>
    <col min="13" max="13" width="15" style="4" bestFit="1" customWidth="1"/>
    <col min="14" max="14" width="3.42578125" style="39" customWidth="1"/>
    <col min="15" max="15" width="30" style="39" bestFit="1" customWidth="1"/>
    <col min="16" max="16" width="12.42578125" style="39" customWidth="1"/>
    <col min="17" max="16384" width="11.42578125" style="1"/>
  </cols>
  <sheetData>
    <row r="1" spans="2:16" ht="17.25" thickBot="1" x14ac:dyDescent="0.3">
      <c r="D1" s="2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</row>
    <row r="2" spans="2:16" ht="23.25" x14ac:dyDescent="0.25">
      <c r="D2" s="166" t="s">
        <v>0</v>
      </c>
      <c r="E2" s="167"/>
      <c r="F2" s="167"/>
      <c r="G2" s="167"/>
      <c r="H2" s="167"/>
      <c r="I2" s="167"/>
      <c r="J2" s="167"/>
      <c r="K2" s="167"/>
      <c r="L2" s="167"/>
      <c r="M2" s="168"/>
      <c r="N2" s="6"/>
      <c r="O2" s="6"/>
      <c r="P2" s="6"/>
    </row>
    <row r="3" spans="2:16" x14ac:dyDescent="0.25">
      <c r="D3" s="56" t="s">
        <v>1</v>
      </c>
      <c r="E3" s="57"/>
      <c r="F3" s="57"/>
      <c r="G3" s="57"/>
      <c r="H3" s="57"/>
      <c r="I3" s="57"/>
      <c r="J3" s="57"/>
      <c r="K3" s="57"/>
      <c r="L3" s="57"/>
      <c r="M3" s="58"/>
      <c r="N3" s="6"/>
      <c r="O3" s="6"/>
      <c r="P3" s="6"/>
    </row>
    <row r="4" spans="2:16" x14ac:dyDescent="0.25">
      <c r="D4" s="59" t="s">
        <v>2</v>
      </c>
      <c r="E4" s="169" t="s">
        <v>3</v>
      </c>
      <c r="F4" s="170"/>
      <c r="G4" s="170"/>
      <c r="H4" s="170"/>
      <c r="I4" s="170"/>
      <c r="J4" s="170"/>
      <c r="K4" s="170"/>
      <c r="L4" s="170"/>
      <c r="M4" s="171"/>
      <c r="N4" s="8"/>
      <c r="O4" s="8"/>
      <c r="P4" s="8"/>
    </row>
    <row r="5" spans="2:16" x14ac:dyDescent="0.25">
      <c r="D5" s="62" t="s">
        <v>4</v>
      </c>
      <c r="E5" s="172" t="s">
        <v>155</v>
      </c>
      <c r="F5" s="173"/>
      <c r="G5" s="173"/>
      <c r="H5" s="173"/>
      <c r="I5" s="173"/>
      <c r="J5" s="173"/>
      <c r="K5" s="173"/>
      <c r="L5" s="173"/>
      <c r="M5" s="174"/>
      <c r="N5" s="9"/>
      <c r="O5" s="9"/>
      <c r="P5" s="9"/>
    </row>
    <row r="6" spans="2:16" x14ac:dyDescent="0.25">
      <c r="D6" s="62" t="s">
        <v>5</v>
      </c>
      <c r="E6" s="169">
        <v>1</v>
      </c>
      <c r="F6" s="170"/>
      <c r="G6" s="170"/>
      <c r="H6" s="170"/>
      <c r="I6" s="170"/>
      <c r="J6" s="170"/>
      <c r="K6" s="170"/>
      <c r="L6" s="170"/>
      <c r="M6" s="171"/>
      <c r="N6" s="8"/>
      <c r="O6" s="8"/>
      <c r="P6" s="8"/>
    </row>
    <row r="7" spans="2:16" x14ac:dyDescent="0.25">
      <c r="D7" s="65" t="s">
        <v>6</v>
      </c>
      <c r="E7" s="169">
        <v>1</v>
      </c>
      <c r="F7" s="170"/>
      <c r="G7" s="170"/>
      <c r="H7" s="170"/>
      <c r="I7" s="170"/>
      <c r="J7" s="170"/>
      <c r="K7" s="170"/>
      <c r="L7" s="170"/>
      <c r="M7" s="171"/>
      <c r="N7" s="8"/>
      <c r="O7" s="8"/>
      <c r="P7" s="8"/>
    </row>
    <row r="8" spans="2:16" x14ac:dyDescent="0.25">
      <c r="D8" s="65" t="s">
        <v>7</v>
      </c>
      <c r="E8" s="175">
        <v>0.5</v>
      </c>
      <c r="F8" s="176" t="s">
        <v>156</v>
      </c>
      <c r="G8" s="176"/>
      <c r="H8" s="176"/>
      <c r="I8" s="176"/>
      <c r="J8" s="176"/>
      <c r="K8" s="176"/>
      <c r="L8" s="176"/>
      <c r="M8" s="177"/>
      <c r="N8" s="10"/>
      <c r="O8" s="10"/>
      <c r="P8" s="10"/>
    </row>
    <row r="9" spans="2:16" ht="17.25" thickBot="1" x14ac:dyDescent="0.3">
      <c r="D9" s="178" t="s">
        <v>8</v>
      </c>
      <c r="E9" s="179" t="s">
        <v>9</v>
      </c>
      <c r="F9" s="180"/>
      <c r="G9" s="180"/>
      <c r="H9" s="180"/>
      <c r="I9" s="180"/>
      <c r="J9" s="180"/>
      <c r="K9" s="180"/>
      <c r="L9" s="180"/>
      <c r="M9" s="181"/>
      <c r="N9" s="8"/>
      <c r="O9" s="8"/>
      <c r="P9" s="8"/>
    </row>
    <row r="10" spans="2:16" ht="17.25" thickBot="1" x14ac:dyDescent="0.3">
      <c r="D10" s="110"/>
      <c r="E10" s="111"/>
      <c r="F10" s="111"/>
      <c r="G10" s="111"/>
      <c r="H10" s="111"/>
      <c r="I10" s="111"/>
      <c r="J10" s="111"/>
      <c r="K10" s="111"/>
      <c r="L10" s="111"/>
      <c r="M10" s="112"/>
      <c r="N10" s="4"/>
      <c r="O10" s="4"/>
      <c r="P10" s="4"/>
    </row>
    <row r="11" spans="2:16" ht="21" thickBot="1" x14ac:dyDescent="0.3">
      <c r="D11" s="182" t="s">
        <v>10</v>
      </c>
      <c r="E11" s="183"/>
      <c r="F11" s="183"/>
      <c r="G11" s="183"/>
      <c r="H11" s="183"/>
      <c r="I11" s="183"/>
      <c r="J11" s="183"/>
      <c r="K11" s="183"/>
      <c r="L11" s="183"/>
      <c r="M11" s="184"/>
      <c r="N11" s="11"/>
    </row>
    <row r="12" spans="2:16" ht="33.75" thickBot="1" x14ac:dyDescent="0.3">
      <c r="D12" s="185" t="s">
        <v>11</v>
      </c>
      <c r="E12" s="186" t="s">
        <v>12</v>
      </c>
      <c r="F12" s="187" t="s">
        <v>13</v>
      </c>
      <c r="G12" s="187" t="s">
        <v>14</v>
      </c>
      <c r="H12" s="187" t="s">
        <v>15</v>
      </c>
      <c r="I12" s="187" t="s">
        <v>16</v>
      </c>
      <c r="J12" s="188" t="s">
        <v>17</v>
      </c>
      <c r="K12" s="188" t="s">
        <v>18</v>
      </c>
      <c r="L12" s="188" t="s">
        <v>19</v>
      </c>
      <c r="M12" s="189" t="s">
        <v>20</v>
      </c>
      <c r="N12" s="13"/>
      <c r="O12" s="121" t="s">
        <v>21</v>
      </c>
      <c r="P12" s="122"/>
    </row>
    <row r="13" spans="2:16" x14ac:dyDescent="0.25">
      <c r="B13" s="16"/>
      <c r="C13" s="17"/>
      <c r="D13" s="5" t="s">
        <v>22</v>
      </c>
      <c r="E13" s="123" t="s">
        <v>23</v>
      </c>
      <c r="F13" s="124" t="s">
        <v>24</v>
      </c>
      <c r="G13" s="124">
        <v>1</v>
      </c>
      <c r="H13" s="124" t="s">
        <v>25</v>
      </c>
      <c r="I13" s="124">
        <f t="shared" ref="I13:I24" si="0">E$6</f>
        <v>1</v>
      </c>
      <c r="J13" s="125">
        <v>1</v>
      </c>
      <c r="K13" s="125">
        <f>G13*J13</f>
        <v>1</v>
      </c>
      <c r="L13" s="125">
        <f t="shared" ref="L13:L24" si="1">K13*E$8</f>
        <v>0.5</v>
      </c>
      <c r="M13" s="126">
        <f t="shared" ref="M13:M24" si="2">K13+L13*(E$6-1)</f>
        <v>1</v>
      </c>
      <c r="N13" s="21"/>
      <c r="O13" s="127" t="s">
        <v>26</v>
      </c>
      <c r="P13" s="128" t="s">
        <v>27</v>
      </c>
    </row>
    <row r="14" spans="2:16" x14ac:dyDescent="0.25">
      <c r="B14" s="16"/>
      <c r="C14" s="17"/>
      <c r="D14" s="7"/>
      <c r="E14" s="18" t="s">
        <v>28</v>
      </c>
      <c r="F14" s="28" t="s">
        <v>24</v>
      </c>
      <c r="G14" s="28">
        <v>1</v>
      </c>
      <c r="H14" s="28" t="s">
        <v>25</v>
      </c>
      <c r="I14" s="28">
        <f t="shared" si="0"/>
        <v>1</v>
      </c>
      <c r="J14" s="19">
        <v>1</v>
      </c>
      <c r="K14" s="19">
        <f t="shared" ref="K14:K15" si="3">G14*J14</f>
        <v>1</v>
      </c>
      <c r="L14" s="19">
        <f t="shared" si="1"/>
        <v>0.5</v>
      </c>
      <c r="M14" s="20">
        <f t="shared" si="2"/>
        <v>1</v>
      </c>
      <c r="N14" s="21"/>
      <c r="O14" s="129" t="s">
        <v>29</v>
      </c>
      <c r="P14" s="130" t="s">
        <v>30</v>
      </c>
    </row>
    <row r="15" spans="2:16" ht="17.25" thickBot="1" x14ac:dyDescent="0.3">
      <c r="B15" s="16"/>
      <c r="C15" s="17"/>
      <c r="D15" s="7"/>
      <c r="E15" s="18" t="s">
        <v>31</v>
      </c>
      <c r="F15" s="28" t="s">
        <v>24</v>
      </c>
      <c r="G15" s="28">
        <v>1</v>
      </c>
      <c r="H15" s="28" t="s">
        <v>25</v>
      </c>
      <c r="I15" s="28">
        <f t="shared" si="0"/>
        <v>1</v>
      </c>
      <c r="J15" s="19">
        <v>1</v>
      </c>
      <c r="K15" s="19">
        <f t="shared" si="3"/>
        <v>1</v>
      </c>
      <c r="L15" s="19">
        <f t="shared" si="1"/>
        <v>0.5</v>
      </c>
      <c r="M15" s="20">
        <f t="shared" si="2"/>
        <v>1</v>
      </c>
      <c r="N15" s="21"/>
      <c r="O15" s="129" t="s">
        <v>29</v>
      </c>
      <c r="P15" s="130" t="s">
        <v>30</v>
      </c>
    </row>
    <row r="16" spans="2:16" x14ac:dyDescent="0.25">
      <c r="B16" s="16"/>
      <c r="C16" s="17"/>
      <c r="D16" s="5" t="s">
        <v>32</v>
      </c>
      <c r="E16" s="123" t="s">
        <v>23</v>
      </c>
      <c r="F16" s="124" t="s">
        <v>24</v>
      </c>
      <c r="G16" s="124">
        <v>1</v>
      </c>
      <c r="H16" s="124" t="s">
        <v>27</v>
      </c>
      <c r="I16" s="124">
        <f t="shared" si="0"/>
        <v>1</v>
      </c>
      <c r="J16" s="125">
        <v>1</v>
      </c>
      <c r="K16" s="125">
        <f>G16*J16</f>
        <v>1</v>
      </c>
      <c r="L16" s="125">
        <f t="shared" si="1"/>
        <v>0.5</v>
      </c>
      <c r="M16" s="126">
        <f t="shared" si="2"/>
        <v>1</v>
      </c>
      <c r="N16" s="21"/>
      <c r="O16" s="129" t="s">
        <v>33</v>
      </c>
      <c r="P16" s="130" t="s">
        <v>34</v>
      </c>
    </row>
    <row r="17" spans="2:16" x14ac:dyDescent="0.25">
      <c r="B17" s="16"/>
      <c r="C17" s="17"/>
      <c r="D17" s="131"/>
      <c r="E17" s="18" t="s">
        <v>28</v>
      </c>
      <c r="F17" s="28" t="s">
        <v>24</v>
      </c>
      <c r="G17" s="28">
        <v>1</v>
      </c>
      <c r="H17" s="28" t="s">
        <v>27</v>
      </c>
      <c r="I17" s="28">
        <f t="shared" si="0"/>
        <v>1</v>
      </c>
      <c r="J17" s="19">
        <v>1</v>
      </c>
      <c r="K17" s="19">
        <f t="shared" ref="K17:K24" si="4">G17*J17</f>
        <v>1</v>
      </c>
      <c r="L17" s="19">
        <f t="shared" si="1"/>
        <v>0.5</v>
      </c>
      <c r="M17" s="20">
        <f t="shared" si="2"/>
        <v>1</v>
      </c>
      <c r="N17" s="21"/>
      <c r="O17" s="129" t="s">
        <v>35</v>
      </c>
      <c r="P17" s="130" t="s">
        <v>36</v>
      </c>
    </row>
    <row r="18" spans="2:16" ht="17.25" thickBot="1" x14ac:dyDescent="0.3">
      <c r="B18" s="16"/>
      <c r="C18" s="17"/>
      <c r="D18" s="132"/>
      <c r="E18" s="133" t="s">
        <v>31</v>
      </c>
      <c r="F18" s="134" t="s">
        <v>24</v>
      </c>
      <c r="G18" s="134">
        <v>1</v>
      </c>
      <c r="H18" s="134" t="s">
        <v>27</v>
      </c>
      <c r="I18" s="134">
        <f t="shared" si="0"/>
        <v>1</v>
      </c>
      <c r="J18" s="135">
        <v>1</v>
      </c>
      <c r="K18" s="135">
        <f t="shared" si="4"/>
        <v>1</v>
      </c>
      <c r="L18" s="135">
        <f t="shared" si="1"/>
        <v>0.5</v>
      </c>
      <c r="M18" s="136">
        <f t="shared" si="2"/>
        <v>1</v>
      </c>
      <c r="N18" s="21"/>
      <c r="O18" s="129" t="s">
        <v>37</v>
      </c>
      <c r="P18" s="130" t="s">
        <v>38</v>
      </c>
    </row>
    <row r="19" spans="2:16" ht="17.25" thickBot="1" x14ac:dyDescent="0.3">
      <c r="B19" s="27"/>
      <c r="C19" s="17"/>
      <c r="D19" s="137" t="s">
        <v>39</v>
      </c>
      <c r="E19" s="123" t="s">
        <v>23</v>
      </c>
      <c r="F19" s="124" t="s">
        <v>24</v>
      </c>
      <c r="G19" s="124">
        <v>1</v>
      </c>
      <c r="H19" s="124" t="s">
        <v>40</v>
      </c>
      <c r="I19" s="124">
        <f t="shared" si="0"/>
        <v>1</v>
      </c>
      <c r="J19" s="125">
        <v>1</v>
      </c>
      <c r="K19" s="125">
        <f t="shared" si="4"/>
        <v>1</v>
      </c>
      <c r="L19" s="125">
        <f t="shared" si="1"/>
        <v>0.5</v>
      </c>
      <c r="M19" s="126">
        <f t="shared" si="2"/>
        <v>1</v>
      </c>
      <c r="N19" s="21"/>
      <c r="O19" s="138" t="s">
        <v>41</v>
      </c>
      <c r="P19" s="139" t="s">
        <v>42</v>
      </c>
    </row>
    <row r="20" spans="2:16" x14ac:dyDescent="0.25">
      <c r="B20" s="27"/>
      <c r="C20" s="17"/>
      <c r="D20" s="140"/>
      <c r="E20" s="18" t="s">
        <v>28</v>
      </c>
      <c r="F20" s="28" t="s">
        <v>24</v>
      </c>
      <c r="G20" s="28">
        <v>1</v>
      </c>
      <c r="H20" s="28" t="s">
        <v>40</v>
      </c>
      <c r="I20" s="28">
        <f t="shared" si="0"/>
        <v>1</v>
      </c>
      <c r="J20" s="19">
        <v>1</v>
      </c>
      <c r="K20" s="19">
        <f t="shared" si="4"/>
        <v>1</v>
      </c>
      <c r="L20" s="19">
        <f t="shared" si="1"/>
        <v>0.5</v>
      </c>
      <c r="M20" s="20">
        <f t="shared" si="2"/>
        <v>1</v>
      </c>
      <c r="N20" s="21"/>
      <c r="O20" s="21"/>
      <c r="P20" s="21"/>
    </row>
    <row r="21" spans="2:16" ht="17.25" thickBot="1" x14ac:dyDescent="0.3">
      <c r="B21" s="27"/>
      <c r="C21" s="17"/>
      <c r="D21" s="141"/>
      <c r="E21" s="133" t="s">
        <v>31</v>
      </c>
      <c r="F21" s="134" t="s">
        <v>24</v>
      </c>
      <c r="G21" s="134">
        <v>1</v>
      </c>
      <c r="H21" s="134" t="s">
        <v>40</v>
      </c>
      <c r="I21" s="134">
        <f t="shared" si="0"/>
        <v>1</v>
      </c>
      <c r="J21" s="135">
        <v>1</v>
      </c>
      <c r="K21" s="135">
        <f t="shared" si="4"/>
        <v>1</v>
      </c>
      <c r="L21" s="135">
        <f t="shared" si="1"/>
        <v>0.5</v>
      </c>
      <c r="M21" s="136">
        <f t="shared" si="2"/>
        <v>1</v>
      </c>
      <c r="N21" s="21"/>
      <c r="O21" s="21"/>
      <c r="P21" s="21"/>
    </row>
    <row r="22" spans="2:16" x14ac:dyDescent="0.25">
      <c r="B22" s="27"/>
      <c r="C22" s="17"/>
      <c r="D22" s="137" t="s">
        <v>43</v>
      </c>
      <c r="E22" s="123" t="s">
        <v>23</v>
      </c>
      <c r="F22" s="124" t="s">
        <v>24</v>
      </c>
      <c r="G22" s="124">
        <v>1</v>
      </c>
      <c r="H22" s="124" t="s">
        <v>40</v>
      </c>
      <c r="I22" s="124">
        <f t="shared" si="0"/>
        <v>1</v>
      </c>
      <c r="J22" s="125">
        <v>1</v>
      </c>
      <c r="K22" s="125">
        <f t="shared" si="4"/>
        <v>1</v>
      </c>
      <c r="L22" s="125">
        <f t="shared" si="1"/>
        <v>0.5</v>
      </c>
      <c r="M22" s="126">
        <f t="shared" si="2"/>
        <v>1</v>
      </c>
      <c r="N22" s="21"/>
      <c r="O22" s="21"/>
      <c r="P22" s="21"/>
    </row>
    <row r="23" spans="2:16" x14ac:dyDescent="0.25">
      <c r="B23" s="27"/>
      <c r="C23" s="17"/>
      <c r="D23" s="140"/>
      <c r="E23" s="18" t="s">
        <v>28</v>
      </c>
      <c r="F23" s="142" t="s">
        <v>24</v>
      </c>
      <c r="G23" s="142">
        <v>1</v>
      </c>
      <c r="H23" s="142" t="s">
        <v>40</v>
      </c>
      <c r="I23" s="142">
        <f t="shared" si="0"/>
        <v>1</v>
      </c>
      <c r="J23" s="143">
        <v>1</v>
      </c>
      <c r="K23" s="143">
        <f t="shared" si="4"/>
        <v>1</v>
      </c>
      <c r="L23" s="143">
        <f t="shared" si="1"/>
        <v>0.5</v>
      </c>
      <c r="M23" s="144">
        <f t="shared" si="2"/>
        <v>1</v>
      </c>
      <c r="N23" s="21"/>
      <c r="O23" s="21"/>
      <c r="P23" s="21"/>
    </row>
    <row r="24" spans="2:16" ht="17.25" thickBot="1" x14ac:dyDescent="0.3">
      <c r="B24" s="27"/>
      <c r="C24" s="17"/>
      <c r="D24" s="141"/>
      <c r="E24" s="133" t="s">
        <v>31</v>
      </c>
      <c r="F24" s="145" t="s">
        <v>24</v>
      </c>
      <c r="G24" s="145">
        <v>1</v>
      </c>
      <c r="H24" s="145" t="s">
        <v>40</v>
      </c>
      <c r="I24" s="145">
        <f t="shared" si="0"/>
        <v>1</v>
      </c>
      <c r="J24" s="146">
        <v>1</v>
      </c>
      <c r="K24" s="146">
        <f t="shared" si="4"/>
        <v>1</v>
      </c>
      <c r="L24" s="146">
        <f t="shared" si="1"/>
        <v>0.5</v>
      </c>
      <c r="M24" s="147">
        <f t="shared" si="2"/>
        <v>1</v>
      </c>
      <c r="N24" s="21"/>
      <c r="O24" s="21"/>
      <c r="P24" s="21"/>
    </row>
    <row r="25" spans="2:16" ht="21" thickBot="1" x14ac:dyDescent="0.3">
      <c r="B25" s="27"/>
      <c r="C25" s="17"/>
      <c r="D25" s="148" t="s">
        <v>44</v>
      </c>
      <c r="E25" s="149"/>
      <c r="F25" s="149"/>
      <c r="G25" s="149"/>
      <c r="H25" s="149"/>
      <c r="I25" s="149"/>
      <c r="J25" s="149"/>
      <c r="K25" s="149"/>
      <c r="L25" s="149"/>
      <c r="M25" s="150"/>
      <c r="N25" s="11"/>
      <c r="O25" s="11"/>
      <c r="P25" s="11"/>
    </row>
    <row r="26" spans="2:16" ht="33.75" thickBot="1" x14ac:dyDescent="0.3">
      <c r="B26" s="27"/>
      <c r="C26" s="17"/>
      <c r="D26" s="116" t="s">
        <v>11</v>
      </c>
      <c r="E26" s="151"/>
      <c r="F26" s="118" t="s">
        <v>13</v>
      </c>
      <c r="G26" s="118" t="s">
        <v>14</v>
      </c>
      <c r="H26" s="118" t="s">
        <v>15</v>
      </c>
      <c r="I26" s="118" t="s">
        <v>14</v>
      </c>
      <c r="J26" s="119" t="s">
        <v>17</v>
      </c>
      <c r="K26" s="119" t="s">
        <v>18</v>
      </c>
      <c r="L26" s="119" t="s">
        <v>19</v>
      </c>
      <c r="M26" s="120" t="s">
        <v>20</v>
      </c>
      <c r="N26" s="13"/>
      <c r="O26" s="13"/>
      <c r="P26" s="13"/>
    </row>
    <row r="27" spans="2:16" x14ac:dyDescent="0.25">
      <c r="B27" s="27"/>
      <c r="C27" s="17"/>
      <c r="D27" s="137" t="s">
        <v>45</v>
      </c>
      <c r="E27" s="123" t="s">
        <v>23</v>
      </c>
      <c r="F27" s="124" t="s">
        <v>24</v>
      </c>
      <c r="G27" s="124">
        <v>1</v>
      </c>
      <c r="H27" s="124" t="s">
        <v>40</v>
      </c>
      <c r="I27" s="124">
        <f t="shared" ref="I27:I35" si="5">E$6</f>
        <v>1</v>
      </c>
      <c r="J27" s="125">
        <v>1</v>
      </c>
      <c r="K27" s="125">
        <f t="shared" ref="K27:K38" si="6">G27*J27</f>
        <v>1</v>
      </c>
      <c r="L27" s="125">
        <f>K27*E$8</f>
        <v>0.5</v>
      </c>
      <c r="M27" s="126">
        <f t="shared" ref="M27:M38" si="7">K27+L27*(E$6-1)</f>
        <v>1</v>
      </c>
      <c r="N27" s="21"/>
      <c r="O27" s="21"/>
      <c r="P27" s="21"/>
    </row>
    <row r="28" spans="2:16" x14ac:dyDescent="0.25">
      <c r="B28" s="27"/>
      <c r="C28" s="17"/>
      <c r="D28" s="140"/>
      <c r="E28" s="18" t="s">
        <v>28</v>
      </c>
      <c r="F28" s="28" t="s">
        <v>24</v>
      </c>
      <c r="G28" s="28">
        <v>1</v>
      </c>
      <c r="H28" s="28" t="s">
        <v>40</v>
      </c>
      <c r="I28" s="28">
        <f t="shared" si="5"/>
        <v>1</v>
      </c>
      <c r="J28" s="19">
        <v>1</v>
      </c>
      <c r="K28" s="19">
        <f t="shared" si="6"/>
        <v>1</v>
      </c>
      <c r="L28" s="19">
        <f>K28*E$8</f>
        <v>0.5</v>
      </c>
      <c r="M28" s="20">
        <f t="shared" si="7"/>
        <v>1</v>
      </c>
      <c r="N28" s="21"/>
      <c r="O28" s="21"/>
      <c r="P28" s="21"/>
    </row>
    <row r="29" spans="2:16" ht="17.25" thickBot="1" x14ac:dyDescent="0.3">
      <c r="B29" s="27"/>
      <c r="C29" s="17"/>
      <c r="D29" s="140"/>
      <c r="E29" s="133" t="s">
        <v>31</v>
      </c>
      <c r="F29" s="28" t="s">
        <v>24</v>
      </c>
      <c r="G29" s="28">
        <v>1</v>
      </c>
      <c r="H29" s="28" t="s">
        <v>40</v>
      </c>
      <c r="I29" s="28">
        <f t="shared" si="5"/>
        <v>1</v>
      </c>
      <c r="J29" s="19">
        <v>1</v>
      </c>
      <c r="K29" s="19">
        <f t="shared" si="6"/>
        <v>1</v>
      </c>
      <c r="L29" s="19">
        <f>K29*E$8</f>
        <v>0.5</v>
      </c>
      <c r="M29" s="20">
        <f t="shared" si="7"/>
        <v>1</v>
      </c>
      <c r="N29" s="21"/>
      <c r="O29" s="21"/>
      <c r="P29" s="21"/>
    </row>
    <row r="30" spans="2:16" x14ac:dyDescent="0.25">
      <c r="B30" s="27"/>
      <c r="C30" s="17"/>
      <c r="D30" s="137" t="s">
        <v>46</v>
      </c>
      <c r="E30" s="123" t="s">
        <v>23</v>
      </c>
      <c r="F30" s="124" t="s">
        <v>24</v>
      </c>
      <c r="G30" s="124">
        <v>1</v>
      </c>
      <c r="H30" s="124" t="s">
        <v>38</v>
      </c>
      <c r="I30" s="124">
        <f t="shared" si="5"/>
        <v>1</v>
      </c>
      <c r="J30" s="125">
        <v>1</v>
      </c>
      <c r="K30" s="125">
        <f t="shared" si="6"/>
        <v>1</v>
      </c>
      <c r="L30" s="125">
        <f t="shared" ref="L30:L32" si="8">K30</f>
        <v>1</v>
      </c>
      <c r="M30" s="126">
        <f t="shared" si="7"/>
        <v>1</v>
      </c>
      <c r="N30" s="21"/>
      <c r="O30" s="21"/>
      <c r="P30" s="21"/>
    </row>
    <row r="31" spans="2:16" x14ac:dyDescent="0.25">
      <c r="B31" s="27"/>
      <c r="C31" s="17"/>
      <c r="D31" s="140"/>
      <c r="E31" s="18" t="s">
        <v>28</v>
      </c>
      <c r="F31" s="28" t="s">
        <v>24</v>
      </c>
      <c r="G31" s="28">
        <v>1</v>
      </c>
      <c r="H31" s="28" t="s">
        <v>38</v>
      </c>
      <c r="I31" s="28">
        <f t="shared" si="5"/>
        <v>1</v>
      </c>
      <c r="J31" s="19">
        <v>1</v>
      </c>
      <c r="K31" s="19">
        <f t="shared" si="6"/>
        <v>1</v>
      </c>
      <c r="L31" s="19">
        <f t="shared" si="8"/>
        <v>1</v>
      </c>
      <c r="M31" s="20">
        <f t="shared" si="7"/>
        <v>1</v>
      </c>
      <c r="N31" s="21"/>
      <c r="O31" s="21"/>
      <c r="P31" s="21"/>
    </row>
    <row r="32" spans="2:16" ht="17.25" thickBot="1" x14ac:dyDescent="0.3">
      <c r="B32" s="27"/>
      <c r="C32" s="17"/>
      <c r="D32" s="140"/>
      <c r="E32" s="133" t="s">
        <v>31</v>
      </c>
      <c r="F32" s="28" t="s">
        <v>24</v>
      </c>
      <c r="G32" s="28">
        <v>1</v>
      </c>
      <c r="H32" s="28" t="s">
        <v>38</v>
      </c>
      <c r="I32" s="28">
        <f t="shared" si="5"/>
        <v>1</v>
      </c>
      <c r="J32" s="19">
        <v>1</v>
      </c>
      <c r="K32" s="19">
        <f t="shared" si="6"/>
        <v>1</v>
      </c>
      <c r="L32" s="19">
        <f t="shared" si="8"/>
        <v>1</v>
      </c>
      <c r="M32" s="20">
        <f t="shared" si="7"/>
        <v>1</v>
      </c>
      <c r="N32" s="21"/>
      <c r="O32" s="21"/>
      <c r="P32" s="21"/>
    </row>
    <row r="33" spans="2:16" x14ac:dyDescent="0.25">
      <c r="B33" s="27"/>
      <c r="C33" s="17"/>
      <c r="D33" s="137" t="s">
        <v>47</v>
      </c>
      <c r="E33" s="123" t="s">
        <v>23</v>
      </c>
      <c r="F33" s="28" t="s">
        <v>24</v>
      </c>
      <c r="G33" s="28">
        <v>1</v>
      </c>
      <c r="H33" s="28" t="s">
        <v>38</v>
      </c>
      <c r="I33" s="152">
        <f t="shared" si="5"/>
        <v>1</v>
      </c>
      <c r="J33" s="125">
        <v>1</v>
      </c>
      <c r="K33" s="125">
        <f t="shared" si="6"/>
        <v>1</v>
      </c>
      <c r="L33" s="125"/>
      <c r="M33" s="153">
        <f t="shared" si="7"/>
        <v>1</v>
      </c>
      <c r="N33" s="21"/>
      <c r="O33" s="21"/>
      <c r="P33" s="21"/>
    </row>
    <row r="34" spans="2:16" x14ac:dyDescent="0.25">
      <c r="B34" s="27"/>
      <c r="C34" s="17"/>
      <c r="D34" s="140"/>
      <c r="E34" s="18" t="s">
        <v>28</v>
      </c>
      <c r="F34" s="28" t="s">
        <v>24</v>
      </c>
      <c r="G34" s="28">
        <v>1</v>
      </c>
      <c r="H34" s="28" t="s">
        <v>38</v>
      </c>
      <c r="I34" s="29">
        <f t="shared" si="5"/>
        <v>1</v>
      </c>
      <c r="J34" s="19">
        <v>1</v>
      </c>
      <c r="K34" s="19">
        <f t="shared" si="6"/>
        <v>1</v>
      </c>
      <c r="L34" s="19"/>
      <c r="M34" s="30">
        <f t="shared" si="7"/>
        <v>1</v>
      </c>
      <c r="N34" s="21"/>
      <c r="O34" s="21"/>
      <c r="P34" s="21"/>
    </row>
    <row r="35" spans="2:16" ht="17.25" thickBot="1" x14ac:dyDescent="0.3">
      <c r="B35" s="27"/>
      <c r="C35" s="17"/>
      <c r="D35" s="141"/>
      <c r="E35" s="133" t="s">
        <v>31</v>
      </c>
      <c r="F35" s="28" t="s">
        <v>24</v>
      </c>
      <c r="G35" s="28">
        <v>1</v>
      </c>
      <c r="H35" s="28" t="s">
        <v>38</v>
      </c>
      <c r="I35" s="154">
        <f t="shared" si="5"/>
        <v>1</v>
      </c>
      <c r="J35" s="135">
        <v>1</v>
      </c>
      <c r="K35" s="135">
        <f t="shared" si="6"/>
        <v>1</v>
      </c>
      <c r="L35" s="135"/>
      <c r="M35" s="155">
        <f t="shared" si="7"/>
        <v>1</v>
      </c>
      <c r="N35" s="21"/>
      <c r="O35" s="21"/>
      <c r="P35" s="21"/>
    </row>
    <row r="36" spans="2:16" x14ac:dyDescent="0.25">
      <c r="B36" s="27"/>
      <c r="C36" s="17"/>
      <c r="D36" s="137" t="s">
        <v>48</v>
      </c>
      <c r="E36" s="123" t="s">
        <v>23</v>
      </c>
      <c r="F36" s="124" t="s">
        <v>24</v>
      </c>
      <c r="G36" s="124">
        <v>1</v>
      </c>
      <c r="H36" s="124" t="s">
        <v>38</v>
      </c>
      <c r="I36" s="124">
        <f>E$6+2</f>
        <v>3</v>
      </c>
      <c r="J36" s="125">
        <v>1</v>
      </c>
      <c r="K36" s="125">
        <f t="shared" si="6"/>
        <v>1</v>
      </c>
      <c r="L36" s="125">
        <f>K36</f>
        <v>1</v>
      </c>
      <c r="M36" s="126">
        <f t="shared" si="7"/>
        <v>1</v>
      </c>
      <c r="N36" s="21"/>
      <c r="O36" s="21"/>
      <c r="P36" s="21"/>
    </row>
    <row r="37" spans="2:16" x14ac:dyDescent="0.25">
      <c r="B37" s="27"/>
      <c r="C37" s="17"/>
      <c r="D37" s="140"/>
      <c r="E37" s="18" t="s">
        <v>28</v>
      </c>
      <c r="F37" s="28" t="s">
        <v>24</v>
      </c>
      <c r="G37" s="28">
        <v>1</v>
      </c>
      <c r="H37" s="28" t="s">
        <v>38</v>
      </c>
      <c r="I37" s="28">
        <f>E$6+1</f>
        <v>2</v>
      </c>
      <c r="J37" s="19">
        <v>1</v>
      </c>
      <c r="K37" s="19">
        <f t="shared" si="6"/>
        <v>1</v>
      </c>
      <c r="L37" s="19">
        <f t="shared" ref="L37:L38" si="9">K37</f>
        <v>1</v>
      </c>
      <c r="M37" s="20">
        <f t="shared" si="7"/>
        <v>1</v>
      </c>
      <c r="N37" s="21"/>
      <c r="O37" s="21"/>
      <c r="P37" s="21"/>
    </row>
    <row r="38" spans="2:16" ht="17.25" thickBot="1" x14ac:dyDescent="0.3">
      <c r="B38" s="27"/>
      <c r="C38" s="17"/>
      <c r="D38" s="140"/>
      <c r="E38" s="133" t="s">
        <v>31</v>
      </c>
      <c r="F38" s="28" t="s">
        <v>24</v>
      </c>
      <c r="G38" s="28">
        <v>1</v>
      </c>
      <c r="H38" s="28" t="s">
        <v>38</v>
      </c>
      <c r="I38" s="28">
        <f>E$6+1</f>
        <v>2</v>
      </c>
      <c r="J38" s="19">
        <v>1</v>
      </c>
      <c r="K38" s="19">
        <f t="shared" si="6"/>
        <v>1</v>
      </c>
      <c r="L38" s="19">
        <f t="shared" si="9"/>
        <v>1</v>
      </c>
      <c r="M38" s="20">
        <f t="shared" si="7"/>
        <v>1</v>
      </c>
      <c r="N38" s="21"/>
      <c r="O38" s="21"/>
      <c r="P38" s="21"/>
    </row>
    <row r="39" spans="2:16" ht="21" thickBot="1" x14ac:dyDescent="0.3">
      <c r="D39" s="113" t="s">
        <v>150</v>
      </c>
      <c r="E39" s="114"/>
      <c r="F39" s="114"/>
      <c r="G39" s="114"/>
      <c r="H39" s="114"/>
      <c r="I39" s="114"/>
      <c r="J39" s="114"/>
      <c r="K39" s="114"/>
      <c r="L39" s="114"/>
      <c r="M39" s="115"/>
      <c r="N39" s="1"/>
      <c r="O39" s="1"/>
      <c r="P39" s="1"/>
    </row>
    <row r="40" spans="2:16" ht="33.75" thickBot="1" x14ac:dyDescent="0.3">
      <c r="D40" s="116" t="s">
        <v>11</v>
      </c>
      <c r="E40" s="117"/>
      <c r="F40" s="118" t="s">
        <v>13</v>
      </c>
      <c r="G40" s="118" t="s">
        <v>14</v>
      </c>
      <c r="H40" s="118" t="s">
        <v>14</v>
      </c>
      <c r="I40" s="118" t="s">
        <v>14</v>
      </c>
      <c r="J40" s="119" t="s">
        <v>17</v>
      </c>
      <c r="K40" s="119" t="s">
        <v>18</v>
      </c>
      <c r="L40" s="119" t="s">
        <v>19</v>
      </c>
      <c r="M40" s="120" t="s">
        <v>20</v>
      </c>
      <c r="N40" s="1"/>
      <c r="O40" s="1"/>
      <c r="P40" s="1"/>
    </row>
    <row r="41" spans="2:16" x14ac:dyDescent="0.25">
      <c r="C41" s="17"/>
      <c r="D41" s="7">
        <v>3</v>
      </c>
      <c r="E41" s="123" t="s">
        <v>23</v>
      </c>
      <c r="F41" s="28" t="s">
        <v>24</v>
      </c>
      <c r="G41" s="28">
        <v>1</v>
      </c>
      <c r="H41" s="28" t="s">
        <v>40</v>
      </c>
      <c r="I41" s="28">
        <f>E$6</f>
        <v>1</v>
      </c>
      <c r="J41" s="19">
        <v>1</v>
      </c>
      <c r="K41" s="19">
        <f t="shared" ref="K41:K43" si="10">G41*J41</f>
        <v>1</v>
      </c>
      <c r="L41" s="19">
        <f>K41</f>
        <v>1</v>
      </c>
      <c r="M41" s="20">
        <f>K41+L41*(E$6-1)</f>
        <v>1</v>
      </c>
      <c r="N41" s="1"/>
      <c r="O41" s="1"/>
      <c r="P41" s="1"/>
    </row>
    <row r="42" spans="2:16" x14ac:dyDescent="0.25">
      <c r="C42" s="17"/>
      <c r="D42" s="7"/>
      <c r="E42" s="18" t="s">
        <v>28</v>
      </c>
      <c r="F42" s="28" t="s">
        <v>24</v>
      </c>
      <c r="G42" s="28">
        <v>1</v>
      </c>
      <c r="H42" s="28" t="s">
        <v>40</v>
      </c>
      <c r="I42" s="28">
        <f>E$6</f>
        <v>1</v>
      </c>
      <c r="J42" s="19">
        <v>1</v>
      </c>
      <c r="K42" s="19">
        <f t="shared" si="10"/>
        <v>1</v>
      </c>
      <c r="L42" s="19">
        <f t="shared" ref="L42:L43" si="11">K42</f>
        <v>1</v>
      </c>
      <c r="M42" s="20">
        <f>K42+L42*(E$6-1)</f>
        <v>1</v>
      </c>
      <c r="N42" s="1"/>
      <c r="O42" s="1"/>
      <c r="P42" s="1"/>
    </row>
    <row r="43" spans="2:16" ht="17.25" thickBot="1" x14ac:dyDescent="0.3">
      <c r="C43" s="17"/>
      <c r="D43" s="7"/>
      <c r="E43" s="133" t="s">
        <v>31</v>
      </c>
      <c r="F43" s="28" t="s">
        <v>24</v>
      </c>
      <c r="G43" s="28">
        <v>1</v>
      </c>
      <c r="H43" s="28" t="s">
        <v>40</v>
      </c>
      <c r="I43" s="28">
        <f>E$6</f>
        <v>1</v>
      </c>
      <c r="J43" s="19">
        <v>1</v>
      </c>
      <c r="K43" s="19">
        <f t="shared" si="10"/>
        <v>1</v>
      </c>
      <c r="L43" s="19">
        <f t="shared" si="11"/>
        <v>1</v>
      </c>
      <c r="M43" s="20">
        <f>K43+L43*(E$6-1)</f>
        <v>1</v>
      </c>
      <c r="N43" s="1"/>
      <c r="O43" s="1"/>
      <c r="P43" s="1"/>
    </row>
    <row r="44" spans="2:16" ht="21" thickBot="1" x14ac:dyDescent="0.3">
      <c r="D44" s="148" t="s">
        <v>149</v>
      </c>
      <c r="E44" s="149"/>
      <c r="F44" s="149"/>
      <c r="G44" s="149"/>
      <c r="H44" s="149"/>
      <c r="I44" s="149"/>
      <c r="J44" s="149"/>
      <c r="K44" s="149"/>
      <c r="L44" s="149"/>
      <c r="M44" s="150"/>
      <c r="N44" s="11"/>
      <c r="O44" s="11"/>
      <c r="P44" s="11"/>
    </row>
    <row r="45" spans="2:16" ht="21" thickBot="1" x14ac:dyDescent="0.3">
      <c r="D45" s="148" t="s">
        <v>151</v>
      </c>
      <c r="E45" s="149"/>
      <c r="F45" s="149"/>
      <c r="G45" s="149"/>
      <c r="H45" s="149"/>
      <c r="I45" s="149"/>
      <c r="J45" s="149"/>
      <c r="K45" s="149"/>
      <c r="L45" s="149"/>
      <c r="M45" s="150"/>
      <c r="N45" s="11"/>
      <c r="O45" s="11"/>
      <c r="P45" s="11"/>
    </row>
    <row r="46" spans="2:16" ht="33.75" thickBot="1" x14ac:dyDescent="0.3">
      <c r="D46" s="116" t="s">
        <v>11</v>
      </c>
      <c r="E46" s="151"/>
      <c r="F46" s="118" t="s">
        <v>13</v>
      </c>
      <c r="G46" s="118" t="s">
        <v>14</v>
      </c>
      <c r="H46" s="118" t="s">
        <v>14</v>
      </c>
      <c r="I46" s="118" t="s">
        <v>14</v>
      </c>
      <c r="J46" s="119" t="s">
        <v>17</v>
      </c>
      <c r="K46" s="119" t="s">
        <v>18</v>
      </c>
      <c r="L46" s="119" t="s">
        <v>19</v>
      </c>
      <c r="M46" s="120" t="s">
        <v>20</v>
      </c>
      <c r="N46" s="13"/>
      <c r="O46" s="13"/>
      <c r="P46" s="13"/>
    </row>
    <row r="47" spans="2:16" x14ac:dyDescent="0.25">
      <c r="B47" s="27"/>
      <c r="C47" s="17"/>
      <c r="D47" s="156" t="s">
        <v>153</v>
      </c>
      <c r="E47" s="123" t="s">
        <v>23</v>
      </c>
      <c r="F47" s="124" t="s">
        <v>24</v>
      </c>
      <c r="G47" s="124">
        <v>1</v>
      </c>
      <c r="H47" s="124" t="s">
        <v>38</v>
      </c>
      <c r="I47" s="124">
        <f>E$6</f>
        <v>1</v>
      </c>
      <c r="J47" s="125">
        <v>1</v>
      </c>
      <c r="K47" s="125">
        <f t="shared" ref="K47:K49" si="12">G47*J47</f>
        <v>1</v>
      </c>
      <c r="L47" s="125">
        <f>K47</f>
        <v>1</v>
      </c>
      <c r="M47" s="126">
        <f>K47+L47*(E$6-1)</f>
        <v>1</v>
      </c>
      <c r="N47" s="21"/>
      <c r="O47" s="21"/>
      <c r="P47" s="21"/>
    </row>
    <row r="48" spans="2:16" x14ac:dyDescent="0.25">
      <c r="B48" s="27"/>
      <c r="C48" s="17"/>
      <c r="D48" s="140"/>
      <c r="E48" s="18" t="s">
        <v>28</v>
      </c>
      <c r="F48" s="28" t="s">
        <v>24</v>
      </c>
      <c r="G48" s="28">
        <v>1</v>
      </c>
      <c r="H48" s="28" t="s">
        <v>38</v>
      </c>
      <c r="I48" s="28">
        <f>E$6</f>
        <v>1</v>
      </c>
      <c r="J48" s="19">
        <v>1</v>
      </c>
      <c r="K48" s="19">
        <f t="shared" si="12"/>
        <v>1</v>
      </c>
      <c r="L48" s="19">
        <f>K48</f>
        <v>1</v>
      </c>
      <c r="M48" s="20">
        <f>K48+L48*(E$6-1)</f>
        <v>1</v>
      </c>
      <c r="N48" s="21"/>
      <c r="O48" s="21"/>
      <c r="P48" s="21"/>
    </row>
    <row r="49" spans="2:16" ht="17.25" thickBot="1" x14ac:dyDescent="0.3">
      <c r="B49" s="27"/>
      <c r="C49" s="17"/>
      <c r="D49" s="141"/>
      <c r="E49" s="133" t="s">
        <v>31</v>
      </c>
      <c r="F49" s="134" t="s">
        <v>24</v>
      </c>
      <c r="G49" s="134">
        <v>1</v>
      </c>
      <c r="H49" s="134" t="s">
        <v>38</v>
      </c>
      <c r="I49" s="134">
        <f>E$6</f>
        <v>1</v>
      </c>
      <c r="J49" s="135">
        <v>1</v>
      </c>
      <c r="K49" s="135">
        <f t="shared" si="12"/>
        <v>1</v>
      </c>
      <c r="L49" s="135">
        <f t="shared" ref="L49" si="13">K49</f>
        <v>1</v>
      </c>
      <c r="M49" s="136">
        <f>K49+L49*(E$6-1)</f>
        <v>1</v>
      </c>
      <c r="N49" s="21"/>
      <c r="O49" s="21"/>
      <c r="P49" s="21"/>
    </row>
    <row r="50" spans="2:16" ht="20.25" x14ac:dyDescent="0.25">
      <c r="D50" s="157" t="s">
        <v>50</v>
      </c>
      <c r="E50" s="158"/>
      <c r="F50" s="158"/>
      <c r="G50" s="158"/>
      <c r="H50" s="158"/>
      <c r="I50" s="158"/>
      <c r="J50" s="158"/>
      <c r="K50" s="158"/>
      <c r="L50" s="158"/>
      <c r="M50" s="159">
        <f>SUM(M13:M24)</f>
        <v>12</v>
      </c>
      <c r="N50" s="34"/>
      <c r="O50" s="34"/>
      <c r="P50" s="34"/>
    </row>
    <row r="51" spans="2:16" ht="20.25" x14ac:dyDescent="0.25">
      <c r="D51" s="157" t="s">
        <v>44</v>
      </c>
      <c r="E51" s="158"/>
      <c r="F51" s="158"/>
      <c r="G51" s="158"/>
      <c r="H51" s="158"/>
      <c r="I51" s="158"/>
      <c r="J51" s="158"/>
      <c r="K51" s="158"/>
      <c r="L51" s="158"/>
      <c r="M51" s="159">
        <f>SUM(M27:M38)</f>
        <v>12</v>
      </c>
      <c r="N51" s="34"/>
      <c r="O51" s="34"/>
      <c r="P51" s="34"/>
    </row>
    <row r="52" spans="2:16" ht="20.25" x14ac:dyDescent="0.25">
      <c r="D52" s="157" t="s">
        <v>148</v>
      </c>
      <c r="E52" s="158"/>
      <c r="F52" s="158"/>
      <c r="G52" s="158"/>
      <c r="H52" s="158"/>
      <c r="I52" s="158"/>
      <c r="J52" s="158"/>
      <c r="K52" s="158"/>
      <c r="L52" s="158"/>
      <c r="M52" s="159">
        <f>SUM(M41:M43)</f>
        <v>3</v>
      </c>
      <c r="N52" s="34"/>
      <c r="O52" s="34"/>
      <c r="P52" s="34"/>
    </row>
    <row r="53" spans="2:16" ht="20.25" x14ac:dyDescent="0.25">
      <c r="D53" s="157" t="s">
        <v>152</v>
      </c>
      <c r="E53" s="158"/>
      <c r="F53" s="158"/>
      <c r="G53" s="158"/>
      <c r="H53" s="158"/>
      <c r="I53" s="158"/>
      <c r="J53" s="158"/>
      <c r="K53" s="158"/>
      <c r="L53" s="158"/>
      <c r="M53" s="159">
        <f>SUM(M47:M49)</f>
        <v>3</v>
      </c>
      <c r="N53" s="34"/>
      <c r="O53" s="34"/>
      <c r="P53" s="34"/>
    </row>
    <row r="54" spans="2:16" ht="20.25" x14ac:dyDescent="0.25">
      <c r="D54" s="157" t="s">
        <v>20</v>
      </c>
      <c r="E54" s="158"/>
      <c r="F54" s="158"/>
      <c r="G54" s="158"/>
      <c r="H54" s="158"/>
      <c r="I54" s="158"/>
      <c r="J54" s="158"/>
      <c r="K54" s="158"/>
      <c r="L54" s="158"/>
      <c r="M54" s="159">
        <f>SUM(M50:M53)</f>
        <v>30</v>
      </c>
      <c r="N54" s="34"/>
      <c r="O54" s="34"/>
      <c r="P54" s="34"/>
    </row>
    <row r="55" spans="2:16" ht="20.25" x14ac:dyDescent="0.25">
      <c r="D55" s="31" t="s">
        <v>51</v>
      </c>
      <c r="E55" s="32"/>
      <c r="F55" s="32"/>
      <c r="G55" s="32"/>
      <c r="H55" s="32"/>
      <c r="I55" s="32"/>
      <c r="J55" s="32"/>
      <c r="K55" s="32"/>
      <c r="L55" s="32"/>
      <c r="M55" s="33">
        <f>M54*19%</f>
        <v>5.7</v>
      </c>
      <c r="N55" s="34"/>
      <c r="O55" s="34"/>
      <c r="P55" s="34"/>
    </row>
    <row r="56" spans="2:16" ht="21" thickBot="1" x14ac:dyDescent="0.3">
      <c r="D56" s="160" t="s">
        <v>52</v>
      </c>
      <c r="E56" s="161"/>
      <c r="F56" s="161"/>
      <c r="G56" s="161"/>
      <c r="H56" s="161"/>
      <c r="I56" s="161"/>
      <c r="J56" s="161"/>
      <c r="K56" s="161"/>
      <c r="L56" s="161"/>
      <c r="M56" s="162">
        <f>SUM(M54:M55)</f>
        <v>35.700000000000003</v>
      </c>
      <c r="N56" s="35"/>
      <c r="O56" s="35"/>
      <c r="P56" s="35"/>
    </row>
    <row r="57" spans="2:16" ht="17.25" thickBot="1" x14ac:dyDescent="0.3">
      <c r="D57" s="163"/>
      <c r="E57" s="164"/>
      <c r="F57" s="164"/>
      <c r="G57" s="164"/>
      <c r="H57" s="164"/>
      <c r="I57" s="164"/>
      <c r="J57" s="164"/>
      <c r="K57" s="164"/>
      <c r="L57" s="164"/>
      <c r="M57" s="165"/>
    </row>
    <row r="58" spans="2:16" ht="20.25" customHeight="1" x14ac:dyDescent="0.25">
      <c r="D58" s="50" t="s">
        <v>53</v>
      </c>
      <c r="E58" s="51"/>
      <c r="F58" s="51"/>
      <c r="G58" s="51"/>
      <c r="H58" s="51"/>
      <c r="I58" s="51"/>
      <c r="J58" s="51"/>
      <c r="K58" s="51"/>
      <c r="L58" s="51"/>
      <c r="M58" s="52"/>
    </row>
    <row r="59" spans="2:16" x14ac:dyDescent="0.25">
      <c r="D59" s="40"/>
      <c r="E59" s="41"/>
      <c r="F59" s="41"/>
      <c r="G59" s="41"/>
      <c r="H59" s="41"/>
      <c r="I59" s="41"/>
      <c r="J59" s="41"/>
      <c r="K59" s="41"/>
      <c r="L59" s="41"/>
      <c r="M59" s="42"/>
    </row>
    <row r="60" spans="2:16" x14ac:dyDescent="0.25">
      <c r="D60" s="40"/>
      <c r="E60" s="41"/>
      <c r="F60" s="41"/>
      <c r="G60" s="41"/>
      <c r="H60" s="41"/>
      <c r="I60" s="41"/>
      <c r="J60" s="41"/>
      <c r="K60" s="41"/>
      <c r="L60" s="41"/>
      <c r="M60" s="42"/>
    </row>
    <row r="61" spans="2:16" ht="99" customHeight="1" x14ac:dyDescent="0.25">
      <c r="D61" s="40"/>
      <c r="E61" s="41"/>
      <c r="F61" s="41"/>
      <c r="G61" s="41"/>
      <c r="H61" s="41"/>
      <c r="I61" s="41"/>
      <c r="J61" s="41"/>
      <c r="K61" s="41"/>
      <c r="L61" s="41"/>
      <c r="M61" s="42"/>
    </row>
    <row r="62" spans="2:16" ht="17.25" thickBot="1" x14ac:dyDescent="0.3">
      <c r="D62" s="43"/>
      <c r="E62" s="44"/>
      <c r="F62" s="44"/>
      <c r="G62" s="44"/>
      <c r="H62" s="44"/>
      <c r="I62" s="44"/>
      <c r="J62" s="44"/>
      <c r="K62" s="44"/>
      <c r="L62" s="44"/>
      <c r="M62" s="45"/>
    </row>
    <row r="65" spans="1:16" s="47" customFormat="1" x14ac:dyDescent="0.25">
      <c r="A65" s="1"/>
      <c r="B65" s="1"/>
      <c r="C65" s="1"/>
      <c r="D65" s="4"/>
      <c r="F65" s="48"/>
      <c r="G65" s="48"/>
      <c r="H65" s="48"/>
      <c r="I65" s="48"/>
      <c r="J65" s="4"/>
      <c r="K65" s="4"/>
      <c r="L65" s="4"/>
      <c r="M65" s="4"/>
      <c r="N65" s="39"/>
      <c r="O65" s="39"/>
      <c r="P65" s="39"/>
    </row>
    <row r="66" spans="1:16" s="47" customFormat="1" x14ac:dyDescent="0.25">
      <c r="A66" s="1"/>
      <c r="B66" s="1"/>
      <c r="C66" s="1"/>
      <c r="D66" s="4"/>
      <c r="F66" s="48"/>
      <c r="G66" s="48"/>
      <c r="H66" s="48"/>
      <c r="I66" s="48"/>
      <c r="J66" s="4"/>
      <c r="K66" s="4"/>
      <c r="L66" s="4"/>
      <c r="M66" s="4"/>
      <c r="N66" s="39"/>
      <c r="O66" s="39"/>
      <c r="P66" s="39"/>
    </row>
    <row r="67" spans="1:16" s="47" customFormat="1" x14ac:dyDescent="0.25">
      <c r="A67" s="1"/>
      <c r="B67" s="1"/>
      <c r="C67" s="1"/>
      <c r="D67" s="4"/>
      <c r="F67" s="48"/>
      <c r="G67" s="48"/>
      <c r="H67" s="48"/>
      <c r="I67" s="48"/>
      <c r="J67" s="4"/>
      <c r="K67" s="4"/>
      <c r="L67" s="4"/>
      <c r="M67" s="4"/>
      <c r="N67" s="39"/>
      <c r="O67" s="39"/>
      <c r="P67" s="39"/>
    </row>
  </sheetData>
  <sheetProtection algorithmName="SHA-512" hashValue="3Bm8JYbtzMXPHYqT0G6y+Y8s2rvxBXLW7F8MtvdAXlg58vvTErCGCp8P6geJ7gynmAqp8WUjOFJ55K+Ojve+FQ==" saltValue="bE5G/0ruYiITY5CgT8J1YQ==" spinCount="100000" sheet="1" objects="1" scenarios="1" formatColumns="0" formatRows="0"/>
  <mergeCells count="37">
    <mergeCell ref="D56:L56"/>
    <mergeCell ref="D58:M62"/>
    <mergeCell ref="D10:M10"/>
    <mergeCell ref="D57:M57"/>
    <mergeCell ref="D50:L50"/>
    <mergeCell ref="D51:L51"/>
    <mergeCell ref="D52:L52"/>
    <mergeCell ref="D54:L54"/>
    <mergeCell ref="D55:L55"/>
    <mergeCell ref="D33:D35"/>
    <mergeCell ref="D36:D38"/>
    <mergeCell ref="D39:M39"/>
    <mergeCell ref="D41:D43"/>
    <mergeCell ref="D45:M45"/>
    <mergeCell ref="D53:L53"/>
    <mergeCell ref="B47:B49"/>
    <mergeCell ref="D47:D49"/>
    <mergeCell ref="B13:B38"/>
    <mergeCell ref="D13:D15"/>
    <mergeCell ref="D16:D18"/>
    <mergeCell ref="D19:D21"/>
    <mergeCell ref="D22:D24"/>
    <mergeCell ref="D25:M25"/>
    <mergeCell ref="D27:D29"/>
    <mergeCell ref="D30:D32"/>
    <mergeCell ref="D44:M44"/>
    <mergeCell ref="E7:M7"/>
    <mergeCell ref="E9:M9"/>
    <mergeCell ref="D11:M11"/>
    <mergeCell ref="O12:P12"/>
    <mergeCell ref="F8:M8"/>
    <mergeCell ref="E6:M6"/>
    <mergeCell ref="D1:M1"/>
    <mergeCell ref="D2:M2"/>
    <mergeCell ref="D3:M3"/>
    <mergeCell ref="E4:M4"/>
    <mergeCell ref="E5:M5"/>
  </mergeCells>
  <pageMargins left="0.7" right="0.7" top="0.75" bottom="0.75" header="0.3" footer="0.3"/>
  <pageSetup scale="23" orientation="portrait" r:id="rId1"/>
</worksheet>
</file>

<file path=docMetadata/LabelInfo.xml><?xml version="1.0" encoding="utf-8"?>
<clbl:labelList xmlns:clbl="http://schemas.microsoft.com/office/2020/mipLabelMetadata">
  <clbl:label id="{20cec2fc-7fcc-487f-97f8-620c9c04c1f6}" enabled="0" method="" siteId="{20cec2fc-7fcc-487f-97f8-620c9c04c1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CUMBRE INTERNACIONAL</vt:lpstr>
      <vt:lpstr>REFERENCIA</vt:lpstr>
      <vt:lpstr>'CUMBRE INTERNACIONAL'!Área_de_impresión</vt:lpstr>
      <vt:lpstr>REFERENCIA!Área_de_impresión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Dorian Dario Sanchez Cifuentes</dc:creator>
  <cp:keywords/>
  <dc:description/>
  <cp:lastModifiedBy>Juan David Guzman Triviño</cp:lastModifiedBy>
  <cp:revision/>
  <dcterms:created xsi:type="dcterms:W3CDTF">2025-04-12T21:18:26Z</dcterms:created>
  <dcterms:modified xsi:type="dcterms:W3CDTF">2025-05-26T20:28:05Z</dcterms:modified>
  <cp:category/>
  <cp:contentStatus/>
</cp:coreProperties>
</file>